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25" yWindow="65491" windowWidth="10740" windowHeight="11640" tabRatio="732" activeTab="2"/>
  </bookViews>
  <sheets>
    <sheet name="Max" sheetId="1" r:id="rId1"/>
    <sheet name="Volume Calcs" sheetId="2" r:id="rId2"/>
    <sheet name="#29" sheetId="3" r:id="rId3"/>
    <sheet name="#30" sheetId="4" r:id="rId4"/>
    <sheet name="#31" sheetId="5" r:id="rId5"/>
    <sheet name="#32" sheetId="6" r:id="rId6"/>
    <sheet name="#37" sheetId="7" r:id="rId7"/>
    <sheet name="#39" sheetId="8" r:id="rId8"/>
    <sheet name="#40" sheetId="9" r:id="rId9"/>
    <sheet name="CMS-MS Prep" sheetId="10" r:id="rId10"/>
    <sheet name="CMS-MS Prep (2)" sheetId="11" r:id="rId11"/>
    <sheet name="CMS-MS Prep (3)" sheetId="12" r:id="rId12"/>
    <sheet name="CMS-MS Comp" sheetId="13" r:id="rId13"/>
    <sheet name="MSIC PREP" sheetId="14" r:id="rId14"/>
    <sheet name="MSIC COMP" sheetId="15" r:id="rId15"/>
  </sheets>
  <definedNames/>
  <calcPr fullCalcOnLoad="1"/>
</workbook>
</file>

<file path=xl/comments5.xml><?xml version="1.0" encoding="utf-8"?>
<comments xmlns="http://schemas.openxmlformats.org/spreadsheetml/2006/main">
  <authors>
    <author>Chase Thompson</author>
  </authors>
  <commentList>
    <comment ref="D14" authorId="0">
      <text>
        <r>
          <rPr>
            <b/>
            <sz val="8"/>
            <rFont val="Tahoma"/>
            <family val="0"/>
          </rPr>
          <t>ChaseT:</t>
        </r>
        <r>
          <rPr>
            <sz val="8"/>
            <rFont val="Tahoma"/>
            <family val="0"/>
          </rPr>
          <t xml:space="preserve">
Rest intervals should be 1,1,1,2,2,2 minutes</t>
        </r>
      </text>
    </comment>
  </commentList>
</comments>
</file>

<file path=xl/sharedStrings.xml><?xml version="1.0" encoding="utf-8"?>
<sst xmlns="http://schemas.openxmlformats.org/spreadsheetml/2006/main" count="2389" uniqueCount="143">
  <si>
    <t>bench</t>
  </si>
  <si>
    <t>deadlift</t>
  </si>
  <si>
    <t>Sheiko</t>
  </si>
  <si>
    <t>Monthly training plan #1 of Candidates to MS and CMS in preparation period</t>
  </si>
  <si>
    <t>Squat</t>
  </si>
  <si>
    <t>week 1</t>
  </si>
  <si>
    <t>reps</t>
  </si>
  <si>
    <t>sets</t>
  </si>
  <si>
    <t>%</t>
  </si>
  <si>
    <t>weight</t>
  </si>
  <si>
    <t>Abs</t>
  </si>
  <si>
    <t>Deadlift</t>
  </si>
  <si>
    <t>Deadlift up to knees</t>
  </si>
  <si>
    <t>Deadlift off boxes</t>
  </si>
  <si>
    <t>week 2</t>
  </si>
  <si>
    <t>week 4</t>
  </si>
  <si>
    <t>Triceps</t>
  </si>
  <si>
    <t>week 3</t>
  </si>
  <si>
    <t>Monthly training plan #1 of Candidates to MS and CMS in competition period</t>
  </si>
  <si>
    <t>2-3</t>
  </si>
  <si>
    <t>95%-100%</t>
  </si>
  <si>
    <t>week 5</t>
  </si>
  <si>
    <t>5-6-7 day</t>
  </si>
  <si>
    <t>Competition</t>
  </si>
  <si>
    <t>Rest</t>
  </si>
  <si>
    <t>Bench Press</t>
  </si>
  <si>
    <t>Inc. DB press</t>
  </si>
  <si>
    <t>Dead on box</t>
  </si>
  <si>
    <t>Floor Press</t>
  </si>
  <si>
    <t>Lat Pull down</t>
  </si>
  <si>
    <t>Squat with Bands</t>
  </si>
  <si>
    <t>Good Mornings</t>
  </si>
  <si>
    <t>Dead to Knees</t>
  </si>
  <si>
    <t>Rev Band DL</t>
  </si>
  <si>
    <t>Leg Press</t>
  </si>
  <si>
    <t>WEEK 2</t>
  </si>
  <si>
    <t>WEEK 1</t>
  </si>
  <si>
    <t>DAY 1 (MON)</t>
  </si>
  <si>
    <t>DAY 2 (TUES)</t>
  </si>
  <si>
    <t>DAY 3 (WED)</t>
  </si>
  <si>
    <t>DAY 4 (FRI)</t>
  </si>
  <si>
    <t>DAY 5 (SAT)</t>
  </si>
  <si>
    <t>WEEK 3</t>
  </si>
  <si>
    <t>WEEK 4</t>
  </si>
  <si>
    <t>WEEK 5</t>
  </si>
  <si>
    <t>Dead on Box</t>
  </si>
  <si>
    <t>Incline Bench</t>
  </si>
  <si>
    <t>Lat Pull Down</t>
  </si>
  <si>
    <t>Deadlifts</t>
  </si>
  <si>
    <t>Dead to knees</t>
  </si>
  <si>
    <t>Squats with Bands</t>
  </si>
  <si>
    <t>Dumbell OHP</t>
  </si>
  <si>
    <t>Leg Presses</t>
  </si>
  <si>
    <t>90%-95%</t>
  </si>
  <si>
    <t>REST!</t>
  </si>
  <si>
    <t>Deads on blocks</t>
  </si>
  <si>
    <t>Incline Dumbell Press</t>
  </si>
  <si>
    <t>REST</t>
  </si>
  <si>
    <t>CONTEST!!!!</t>
  </si>
  <si>
    <t>Good Mornings (standing)</t>
  </si>
  <si>
    <t>Partial</t>
  </si>
  <si>
    <t>Raw</t>
  </si>
  <si>
    <t>FULL</t>
  </si>
  <si>
    <t>Raw Maxes</t>
  </si>
  <si>
    <t>Full gear</t>
  </si>
  <si>
    <t>Partial gear/Partial ROM</t>
  </si>
  <si>
    <t>CHANGE ONLY THIS BOX!!!!!!!</t>
  </si>
  <si>
    <t>DO NOT TYPE HERE!!!!</t>
  </si>
  <si>
    <t>Monthly training plan #37</t>
  </si>
  <si>
    <t>Deadlift from boxes</t>
  </si>
  <si>
    <t>Lunge</t>
  </si>
  <si>
    <t>French press</t>
  </si>
  <si>
    <t>Dip</t>
  </si>
  <si>
    <t>Dumbbell fly</t>
  </si>
  <si>
    <t>Push up</t>
  </si>
  <si>
    <t>Good morning (standing)</t>
  </si>
  <si>
    <t>Total</t>
  </si>
  <si>
    <t>Bench</t>
  </si>
  <si>
    <t>Dead</t>
  </si>
  <si>
    <t>#37</t>
  </si>
  <si>
    <t>Monthly training plan #30</t>
  </si>
  <si>
    <t>#30</t>
  </si>
  <si>
    <t>Front squat</t>
  </si>
  <si>
    <t>Deficit deadlift</t>
  </si>
  <si>
    <t>Press</t>
  </si>
  <si>
    <t>#29</t>
  </si>
  <si>
    <t>Leg press</t>
  </si>
  <si>
    <t>Back extension</t>
  </si>
  <si>
    <t>Good morning (sitting)</t>
  </si>
  <si>
    <t>Good Mornings (sitting)</t>
  </si>
  <si>
    <t>Good mornings (sitting)</t>
  </si>
  <si>
    <t>#31</t>
  </si>
  <si>
    <t>MS Prep</t>
  </si>
  <si>
    <t>MS Comp</t>
  </si>
  <si>
    <t>Monthly training plan #32</t>
  </si>
  <si>
    <t>Monthly training plan #31</t>
  </si>
  <si>
    <t>Monthly training plan #29</t>
  </si>
  <si>
    <t>100%-105%</t>
  </si>
  <si>
    <t>#32</t>
  </si>
  <si>
    <t>Enter your maxes here:</t>
  </si>
  <si>
    <t>1 day (Monday)</t>
  </si>
  <si>
    <t>3 day (Wednesday)</t>
  </si>
  <si>
    <t>5 day (Friday)</t>
  </si>
  <si>
    <t>6 day (Saturday)</t>
  </si>
  <si>
    <t>Dip (with weights)</t>
  </si>
  <si>
    <t xml:space="preserve">Dip </t>
  </si>
  <si>
    <t>Good morning (Standing)</t>
  </si>
  <si>
    <t>Bench press</t>
  </si>
  <si>
    <t>Incline Bench press</t>
  </si>
  <si>
    <t>Made by ChaseT 2008.05.09</t>
  </si>
  <si>
    <t>Intensity/Average %</t>
  </si>
  <si>
    <t>Good morning</t>
  </si>
  <si>
    <t>Bottom up squat</t>
  </si>
  <si>
    <t>Dip (weighted)</t>
  </si>
  <si>
    <t>Incline bench press</t>
  </si>
  <si>
    <t>(slow eccentric)</t>
  </si>
  <si>
    <t>Snatch grip rack pull</t>
  </si>
  <si>
    <t>week 6</t>
  </si>
  <si>
    <t>Deadlift to knees</t>
  </si>
  <si>
    <t>Snatch grip deadlift</t>
  </si>
  <si>
    <t>Monthly training plan #2 of Candidates to MS and CMS in preparation period</t>
  </si>
  <si>
    <t>Poundage</t>
  </si>
  <si>
    <t>Volume Calculations</t>
  </si>
  <si>
    <t>Reps</t>
  </si>
  <si>
    <t>MS Prep2</t>
  </si>
  <si>
    <t>Push-up (wide grip)</t>
  </si>
  <si>
    <t>Leg extension</t>
  </si>
  <si>
    <t>Dumbbell press</t>
  </si>
  <si>
    <t>Barbell row</t>
  </si>
  <si>
    <t>Push up (wide grip)</t>
  </si>
  <si>
    <t>Pistol squat</t>
  </si>
  <si>
    <t>Pull-up/Chin-up</t>
  </si>
  <si>
    <t>#39</t>
  </si>
  <si>
    <t>#40</t>
  </si>
  <si>
    <t>Monthly training plan #39</t>
  </si>
  <si>
    <t>Monthly training plan #40</t>
  </si>
  <si>
    <t>Lats</t>
  </si>
  <si>
    <t>Squat (deep)</t>
  </si>
  <si>
    <t>Leg curl</t>
  </si>
  <si>
    <t>Shoulders</t>
  </si>
  <si>
    <t>Narrow grip bench press</t>
  </si>
  <si>
    <t>Dumbbell bench press</t>
  </si>
  <si>
    <t>MS Prep3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</si>
</sst>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"/>
    <numFmt numFmtId="181" formatCode="0.0%"/>
  </numFmts>
  <fonts count="3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  <font>
      <b/>
      <sz val="14"/>
      <name val="Arial CE"/>
      <family val="0"/>
    </font>
    <font>
      <b/>
      <sz val="16"/>
      <color indexed="10"/>
      <name val="Arial CE"/>
      <family val="0"/>
    </font>
    <font>
      <b/>
      <sz val="24"/>
      <color indexed="10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medium">
        <color indexed="17"/>
      </left>
      <right/>
      <top style="medium">
        <color indexed="17"/>
      </top>
      <bottom/>
    </border>
    <border>
      <left/>
      <right/>
      <top style="medium">
        <color indexed="17"/>
      </top>
      <bottom/>
    </border>
    <border>
      <left/>
      <right style="medium">
        <color indexed="17"/>
      </right>
      <top style="medium">
        <color indexed="17"/>
      </top>
      <bottom/>
    </border>
    <border>
      <left style="medium">
        <color indexed="17"/>
      </left>
      <right/>
      <top/>
      <bottom/>
    </border>
    <border>
      <left/>
      <right style="medium">
        <color indexed="17"/>
      </right>
      <top/>
      <bottom/>
    </border>
    <border>
      <left style="medium">
        <color indexed="17"/>
      </left>
      <right style="thin"/>
      <top style="thin"/>
      <bottom style="thin"/>
    </border>
    <border>
      <left style="thin"/>
      <right style="medium">
        <color indexed="17"/>
      </right>
      <top style="thin"/>
      <bottom style="thin"/>
    </border>
    <border>
      <left style="medium">
        <color indexed="17"/>
      </left>
      <right style="thin"/>
      <top style="thin"/>
      <bottom style="medium">
        <color indexed="17"/>
      </bottom>
    </border>
    <border>
      <left style="thin"/>
      <right style="thin"/>
      <top style="thin"/>
      <bottom style="medium">
        <color indexed="17"/>
      </bottom>
    </border>
    <border>
      <left/>
      <right/>
      <top/>
      <bottom style="medium">
        <color indexed="17"/>
      </bottom>
    </border>
    <border>
      <left/>
      <right style="medium">
        <color indexed="17"/>
      </right>
      <top/>
      <bottom style="medium">
        <color indexed="17"/>
      </bottom>
    </border>
    <border>
      <left style="thin"/>
      <right style="thin"/>
      <top style="medium">
        <color indexed="17"/>
      </top>
      <bottom style="thin"/>
    </border>
    <border>
      <left style="medium">
        <color indexed="17"/>
      </left>
      <right/>
      <top/>
      <bottom style="medium">
        <color indexed="17"/>
      </bottom>
    </border>
    <border>
      <left style="medium">
        <color indexed="36"/>
      </left>
      <right/>
      <top style="medium">
        <color indexed="36"/>
      </top>
      <bottom/>
    </border>
    <border>
      <left/>
      <right/>
      <top style="medium">
        <color indexed="36"/>
      </top>
      <bottom/>
    </border>
    <border>
      <left style="thin"/>
      <right style="thin"/>
      <top style="medium">
        <color indexed="36"/>
      </top>
      <bottom style="thin"/>
    </border>
    <border>
      <left/>
      <right style="medium">
        <color indexed="36"/>
      </right>
      <top style="medium">
        <color indexed="36"/>
      </top>
      <bottom/>
    </border>
    <border>
      <left style="medium">
        <color indexed="36"/>
      </left>
      <right/>
      <top/>
      <bottom/>
    </border>
    <border>
      <left/>
      <right style="medium">
        <color indexed="36"/>
      </right>
      <top/>
      <bottom/>
    </border>
    <border>
      <left style="medium">
        <color indexed="36"/>
      </left>
      <right style="thin"/>
      <top style="thin"/>
      <bottom style="thin"/>
    </border>
    <border>
      <left style="thin"/>
      <right style="medium">
        <color indexed="36"/>
      </right>
      <top style="thin"/>
      <bottom style="thin"/>
    </border>
    <border>
      <left style="medium">
        <color indexed="36"/>
      </left>
      <right/>
      <top/>
      <bottom style="medium">
        <color indexed="36"/>
      </bottom>
    </border>
    <border>
      <left/>
      <right/>
      <top/>
      <bottom style="medium">
        <color indexed="36"/>
      </bottom>
    </border>
    <border>
      <left/>
      <right style="medium">
        <color indexed="36"/>
      </right>
      <top/>
      <bottom style="medium">
        <color indexed="36"/>
      </bottom>
    </border>
    <border>
      <left style="medium">
        <color indexed="36"/>
      </left>
      <right style="thin"/>
      <top style="thin"/>
      <bottom style="medium">
        <color indexed="36"/>
      </bottom>
    </border>
    <border>
      <left style="thin"/>
      <right style="thin"/>
      <top style="thin"/>
      <bottom style="medium">
        <color indexed="36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4" borderId="10" xfId="0" applyFont="1" applyFill="1" applyBorder="1" applyAlignment="1">
      <alignment horizontal="left"/>
    </xf>
    <xf numFmtId="49" fontId="0" fillId="4" borderId="10" xfId="0" applyNumberFormat="1" applyFill="1" applyBorder="1" applyAlignment="1">
      <alignment horizontal="center"/>
    </xf>
    <xf numFmtId="0" fontId="0" fillId="4" borderId="10" xfId="0" applyNumberFormat="1" applyFill="1" applyBorder="1" applyAlignment="1">
      <alignment horizontal="center"/>
    </xf>
    <xf numFmtId="9" fontId="0" fillId="4" borderId="10" xfId="0" applyNumberFormat="1" applyFill="1" applyBorder="1" applyAlignment="1">
      <alignment horizontal="center"/>
    </xf>
    <xf numFmtId="0" fontId="0" fillId="22" borderId="10" xfId="0" applyFont="1" applyFill="1" applyBorder="1" applyAlignment="1">
      <alignment horizontal="left"/>
    </xf>
    <xf numFmtId="49" fontId="0" fillId="22" borderId="10" xfId="0" applyNumberFormat="1" applyFill="1" applyBorder="1" applyAlignment="1">
      <alignment horizontal="center"/>
    </xf>
    <xf numFmtId="0" fontId="0" fillId="22" borderId="10" xfId="0" applyNumberFormat="1" applyFill="1" applyBorder="1" applyAlignment="1">
      <alignment horizontal="center"/>
    </xf>
    <xf numFmtId="9" fontId="0" fillId="22" borderId="10" xfId="0" applyNumberForma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49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7" borderId="10" xfId="0" applyFont="1" applyFill="1" applyBorder="1" applyAlignment="1">
      <alignment horizontal="left"/>
    </xf>
    <xf numFmtId="49" fontId="0" fillId="7" borderId="10" xfId="0" applyNumberFormat="1" applyFill="1" applyBorder="1" applyAlignment="1">
      <alignment horizontal="center"/>
    </xf>
    <xf numFmtId="0" fontId="0" fillId="7" borderId="10" xfId="0" applyNumberFormat="1" applyFill="1" applyBorder="1" applyAlignment="1">
      <alignment horizontal="center"/>
    </xf>
    <xf numFmtId="9" fontId="0" fillId="7" borderId="10" xfId="0" applyNumberFormat="1" applyFill="1" applyBorder="1" applyAlignment="1">
      <alignment horizontal="center"/>
    </xf>
    <xf numFmtId="0" fontId="2" fillId="4" borderId="10" xfId="0" applyFont="1" applyFill="1" applyBorder="1" applyAlignment="1">
      <alignment/>
    </xf>
    <xf numFmtId="0" fontId="2" fillId="22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7" borderId="10" xfId="0" applyFont="1" applyFill="1" applyBorder="1" applyAlignment="1">
      <alignment/>
    </xf>
    <xf numFmtId="1" fontId="2" fillId="0" borderId="0" xfId="0" applyNumberFormat="1" applyFont="1" applyAlignment="1">
      <alignment horizontal="center"/>
    </xf>
    <xf numFmtId="1" fontId="0" fillId="4" borderId="10" xfId="0" applyNumberFormat="1" applyFill="1" applyBorder="1" applyAlignment="1">
      <alignment horizontal="center"/>
    </xf>
    <xf numFmtId="1" fontId="0" fillId="22" borderId="10" xfId="0" applyNumberFormat="1" applyFill="1" applyBorder="1" applyAlignment="1">
      <alignment horizontal="center"/>
    </xf>
    <xf numFmtId="1" fontId="0" fillId="7" borderId="10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0" xfId="0" applyNumberForma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9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center"/>
    </xf>
    <xf numFmtId="9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0" xfId="0" applyNumberFormat="1" applyFont="1" applyBorder="1" applyAlignment="1">
      <alignment horizontal="center"/>
    </xf>
    <xf numFmtId="9" fontId="8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11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180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17" borderId="10" xfId="0" applyFill="1" applyBorder="1" applyAlignment="1">
      <alignment/>
    </xf>
    <xf numFmtId="0" fontId="0" fillId="16" borderId="10" xfId="0" applyFill="1" applyBorder="1" applyAlignment="1">
      <alignment/>
    </xf>
    <xf numFmtId="0" fontId="0" fillId="24" borderId="10" xfId="0" applyFill="1" applyBorder="1" applyAlignment="1">
      <alignment/>
    </xf>
    <xf numFmtId="180" fontId="0" fillId="17" borderId="10" xfId="0" applyNumberFormat="1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180" fontId="0" fillId="0" borderId="0" xfId="0" applyNumberFormat="1" applyAlignment="1">
      <alignment horizontal="center"/>
    </xf>
    <xf numFmtId="0" fontId="0" fillId="11" borderId="10" xfId="0" applyFill="1" applyBorder="1" applyAlignment="1">
      <alignment horizontal="center"/>
    </xf>
    <xf numFmtId="180" fontId="0" fillId="11" borderId="10" xfId="0" applyNumberForma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180" fontId="0" fillId="24" borderId="10" xfId="0" applyNumberFormat="1" applyFill="1" applyBorder="1" applyAlignment="1">
      <alignment horizontal="center"/>
    </xf>
    <xf numFmtId="9" fontId="0" fillId="0" borderId="10" xfId="0" applyNumberFormat="1" applyFill="1" applyBorder="1" applyAlignment="1">
      <alignment horizontal="center"/>
    </xf>
    <xf numFmtId="9" fontId="0" fillId="11" borderId="10" xfId="0" applyNumberFormat="1" applyFill="1" applyBorder="1" applyAlignment="1">
      <alignment horizontal="center"/>
    </xf>
    <xf numFmtId="9" fontId="0" fillId="24" borderId="10" xfId="0" applyNumberFormat="1" applyFill="1" applyBorder="1" applyAlignment="1">
      <alignment horizontal="center"/>
    </xf>
    <xf numFmtId="9" fontId="0" fillId="17" borderId="10" xfId="0" applyNumberFormat="1" applyFill="1" applyBorder="1" applyAlignment="1">
      <alignment horizontal="center"/>
    </xf>
    <xf numFmtId="180" fontId="0" fillId="0" borderId="10" xfId="0" applyNumberFormat="1" applyFill="1" applyBorder="1" applyAlignment="1">
      <alignment horizontal="center"/>
    </xf>
    <xf numFmtId="0" fontId="0" fillId="16" borderId="10" xfId="0" applyFill="1" applyBorder="1" applyAlignment="1">
      <alignment horizontal="center"/>
    </xf>
    <xf numFmtId="9" fontId="0" fillId="16" borderId="10" xfId="0" applyNumberFormat="1" applyFill="1" applyBorder="1" applyAlignment="1">
      <alignment horizontal="center"/>
    </xf>
    <xf numFmtId="180" fontId="0" fillId="16" borderId="10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180" fontId="0" fillId="0" borderId="12" xfId="0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 horizontal="center"/>
    </xf>
    <xf numFmtId="180" fontId="0" fillId="0" borderId="12" xfId="0" applyNumberFormat="1" applyBorder="1" applyAlignment="1">
      <alignment horizontal="center"/>
    </xf>
    <xf numFmtId="18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80" fontId="0" fillId="0" borderId="0" xfId="0" applyNumberFormat="1" applyFill="1" applyBorder="1" applyAlignment="1">
      <alignment horizontal="center"/>
    </xf>
    <xf numFmtId="180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0" fillId="25" borderId="10" xfId="0" applyNumberFormat="1" applyFill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9" fontId="0" fillId="0" borderId="14" xfId="0" applyNumberFormat="1" applyBorder="1" applyAlignment="1">
      <alignment horizontal="center"/>
    </xf>
    <xf numFmtId="180" fontId="0" fillId="0" borderId="14" xfId="0" applyNumberFormat="1" applyBorder="1" applyAlignment="1">
      <alignment horizontal="center"/>
    </xf>
    <xf numFmtId="0" fontId="0" fillId="0" borderId="14" xfId="0" applyBorder="1" applyAlignment="1">
      <alignment/>
    </xf>
    <xf numFmtId="180" fontId="0" fillId="0" borderId="15" xfId="0" applyNumberFormat="1" applyBorder="1" applyAlignment="1">
      <alignment horizontal="center"/>
    </xf>
    <xf numFmtId="0" fontId="10" fillId="0" borderId="16" xfId="0" applyFont="1" applyBorder="1" applyAlignment="1">
      <alignment/>
    </xf>
    <xf numFmtId="180" fontId="0" fillId="0" borderId="17" xfId="0" applyNumberFormat="1" applyBorder="1" applyAlignment="1">
      <alignment horizontal="center"/>
    </xf>
    <xf numFmtId="0" fontId="0" fillId="0" borderId="18" xfId="0" applyBorder="1" applyAlignment="1">
      <alignment/>
    </xf>
    <xf numFmtId="0" fontId="0" fillId="11" borderId="18" xfId="0" applyFill="1" applyBorder="1" applyAlignment="1">
      <alignment/>
    </xf>
    <xf numFmtId="0" fontId="0" fillId="24" borderId="18" xfId="0" applyFill="1" applyBorder="1" applyAlignment="1">
      <alignment/>
    </xf>
    <xf numFmtId="180" fontId="0" fillId="0" borderId="19" xfId="0" applyNumberFormat="1" applyFill="1" applyBorder="1" applyAlignment="1">
      <alignment horizontal="center"/>
    </xf>
    <xf numFmtId="0" fontId="0" fillId="0" borderId="16" xfId="0" applyBorder="1" applyAlignment="1">
      <alignment/>
    </xf>
    <xf numFmtId="180" fontId="0" fillId="24" borderId="19" xfId="0" applyNumberFormat="1" applyFill="1" applyBorder="1" applyAlignment="1">
      <alignment horizontal="center"/>
    </xf>
    <xf numFmtId="0" fontId="0" fillId="17" borderId="18" xfId="0" applyFill="1" applyBorder="1" applyAlignment="1">
      <alignment/>
    </xf>
    <xf numFmtId="180" fontId="0" fillId="11" borderId="19" xfId="0" applyNumberFormat="1" applyFill="1" applyBorder="1" applyAlignment="1">
      <alignment horizontal="center"/>
    </xf>
    <xf numFmtId="180" fontId="0" fillId="0" borderId="19" xfId="0" applyNumberFormat="1" applyBorder="1" applyAlignment="1">
      <alignment horizontal="center"/>
    </xf>
    <xf numFmtId="180" fontId="0" fillId="17" borderId="19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9" fontId="0" fillId="0" borderId="21" xfId="0" applyNumberFormat="1" applyBorder="1" applyAlignment="1">
      <alignment horizontal="center"/>
    </xf>
    <xf numFmtId="180" fontId="0" fillId="0" borderId="21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80" fontId="0" fillId="0" borderId="22" xfId="0" applyNumberFormat="1" applyBorder="1" applyAlignment="1">
      <alignment horizontal="center"/>
    </xf>
    <xf numFmtId="180" fontId="0" fillId="0" borderId="2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25" borderId="14" xfId="0" applyFill="1" applyBorder="1" applyAlignment="1">
      <alignment horizontal="center"/>
    </xf>
    <xf numFmtId="0" fontId="0" fillId="25" borderId="24" xfId="0" applyFill="1" applyBorder="1" applyAlignment="1">
      <alignment horizontal="center"/>
    </xf>
    <xf numFmtId="9" fontId="0" fillId="25" borderId="24" xfId="0" applyNumberFormat="1" applyFill="1" applyBorder="1" applyAlignment="1">
      <alignment horizontal="center"/>
    </xf>
    <xf numFmtId="0" fontId="0" fillId="0" borderId="15" xfId="0" applyBorder="1" applyAlignment="1">
      <alignment horizontal="center"/>
    </xf>
    <xf numFmtId="9" fontId="12" fillId="0" borderId="0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10" fillId="0" borderId="26" xfId="0" applyFont="1" applyBorder="1" applyAlignment="1">
      <alignment/>
    </xf>
    <xf numFmtId="0" fontId="0" fillId="0" borderId="27" xfId="0" applyBorder="1" applyAlignment="1">
      <alignment horizontal="center"/>
    </xf>
    <xf numFmtId="9" fontId="0" fillId="0" borderId="27" xfId="0" applyNumberFormat="1" applyBorder="1" applyAlignment="1">
      <alignment horizontal="center"/>
    </xf>
    <xf numFmtId="180" fontId="0" fillId="0" borderId="27" xfId="0" applyNumberForma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10" fillId="0" borderId="30" xfId="0" applyFont="1" applyBorder="1" applyAlignment="1">
      <alignment/>
    </xf>
    <xf numFmtId="0" fontId="0" fillId="0" borderId="32" xfId="0" applyBorder="1" applyAlignment="1">
      <alignment/>
    </xf>
    <xf numFmtId="0" fontId="0" fillId="11" borderId="32" xfId="0" applyFill="1" applyBorder="1" applyAlignment="1">
      <alignment/>
    </xf>
    <xf numFmtId="0" fontId="0" fillId="0" borderId="33" xfId="0" applyFill="1" applyBorder="1" applyAlignment="1">
      <alignment horizontal="center"/>
    </xf>
    <xf numFmtId="180" fontId="0" fillId="11" borderId="33" xfId="0" applyNumberFormat="1" applyFill="1" applyBorder="1" applyAlignment="1">
      <alignment horizontal="center"/>
    </xf>
    <xf numFmtId="0" fontId="0" fillId="16" borderId="32" xfId="0" applyFill="1" applyBorder="1" applyAlignment="1">
      <alignment/>
    </xf>
    <xf numFmtId="180" fontId="0" fillId="16" borderId="33" xfId="0" applyNumberFormat="1" applyFill="1" applyBorder="1" applyAlignment="1">
      <alignment horizontal="center"/>
    </xf>
    <xf numFmtId="0" fontId="0" fillId="0" borderId="32" xfId="0" applyFill="1" applyBorder="1" applyAlignment="1">
      <alignment/>
    </xf>
    <xf numFmtId="0" fontId="0" fillId="0" borderId="33" xfId="0" applyBorder="1" applyAlignment="1">
      <alignment horizontal="center"/>
    </xf>
    <xf numFmtId="180" fontId="0" fillId="17" borderId="33" xfId="0" applyNumberFormat="1" applyFill="1" applyBorder="1" applyAlignment="1">
      <alignment horizontal="center"/>
    </xf>
    <xf numFmtId="0" fontId="0" fillId="17" borderId="32" xfId="0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9" fontId="0" fillId="0" borderId="35" xfId="0" applyNumberFormat="1" applyBorder="1" applyAlignment="1">
      <alignment horizontal="center"/>
    </xf>
    <xf numFmtId="180" fontId="0" fillId="0" borderId="35" xfId="0" applyNumberForma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26" xfId="0" applyBorder="1" applyAlignment="1">
      <alignment/>
    </xf>
    <xf numFmtId="180" fontId="0" fillId="0" borderId="33" xfId="0" applyNumberForma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9" fontId="0" fillId="0" borderId="38" xfId="0" applyNumberFormat="1" applyBorder="1" applyAlignment="1">
      <alignment horizontal="center"/>
    </xf>
    <xf numFmtId="180" fontId="0" fillId="0" borderId="38" xfId="0" applyNumberFormat="1" applyBorder="1" applyAlignment="1">
      <alignment horizontal="center"/>
    </xf>
    <xf numFmtId="180" fontId="0" fillId="0" borderId="27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16" borderId="37" xfId="0" applyFill="1" applyBorder="1" applyAlignment="1">
      <alignment/>
    </xf>
    <xf numFmtId="0" fontId="0" fillId="16" borderId="38" xfId="0" applyFill="1" applyBorder="1" applyAlignment="1">
      <alignment horizontal="center"/>
    </xf>
    <xf numFmtId="9" fontId="0" fillId="16" borderId="38" xfId="0" applyNumberFormat="1" applyFill="1" applyBorder="1" applyAlignment="1">
      <alignment horizontal="center"/>
    </xf>
    <xf numFmtId="180" fontId="0" fillId="16" borderId="38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2" fillId="0" borderId="39" xfId="0" applyNumberFormat="1" applyFont="1" applyBorder="1" applyAlignment="1">
      <alignment horizontal="center"/>
    </xf>
    <xf numFmtId="1" fontId="2" fillId="0" borderId="4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9" fontId="0" fillId="0" borderId="0" xfId="0" applyNumberFormat="1" applyFont="1" applyAlignment="1">
      <alignment horizontal="center"/>
    </xf>
    <xf numFmtId="1" fontId="0" fillId="4" borderId="10" xfId="0" applyNumberFormat="1" applyFont="1" applyFill="1" applyBorder="1" applyAlignment="1">
      <alignment horizontal="center"/>
    </xf>
    <xf numFmtId="9" fontId="0" fillId="4" borderId="10" xfId="0" applyNumberFormat="1" applyFont="1" applyFill="1" applyBorder="1" applyAlignment="1">
      <alignment horizontal="center"/>
    </xf>
    <xf numFmtId="1" fontId="0" fillId="0" borderId="41" xfId="0" applyNumberFormat="1" applyFont="1" applyBorder="1" applyAlignment="1">
      <alignment horizontal="center"/>
    </xf>
    <xf numFmtId="1" fontId="0" fillId="0" borderId="42" xfId="0" applyNumberFormat="1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1" fontId="0" fillId="0" borderId="39" xfId="0" applyNumberFormat="1" applyFont="1" applyBorder="1" applyAlignment="1">
      <alignment horizontal="center"/>
    </xf>
    <xf numFmtId="1" fontId="0" fillId="0" borderId="40" xfId="0" applyNumberFormat="1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1" fontId="0" fillId="22" borderId="10" xfId="0" applyNumberFormat="1" applyFont="1" applyFill="1" applyBorder="1" applyAlignment="1">
      <alignment horizontal="center"/>
    </xf>
    <xf numFmtId="9" fontId="0" fillId="22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1" fontId="0" fillId="7" borderId="10" xfId="0" applyNumberFormat="1" applyFont="1" applyFill="1" applyBorder="1" applyAlignment="1">
      <alignment horizontal="center"/>
    </xf>
    <xf numFmtId="9" fontId="0" fillId="7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9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0" fillId="22" borderId="10" xfId="0" applyNumberFormat="1" applyFont="1" applyFill="1" applyBorder="1" applyAlignment="1">
      <alignment horizontal="center"/>
    </xf>
    <xf numFmtId="0" fontId="0" fillId="7" borderId="1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4" borderId="10" xfId="0" applyNumberFormat="1" applyFont="1" applyFill="1" applyBorder="1" applyAlignment="1">
      <alignment horizontal="center"/>
    </xf>
    <xf numFmtId="1" fontId="6" fillId="0" borderId="0" xfId="0" applyNumberFormat="1" applyFont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1" fontId="0" fillId="0" borderId="39" xfId="0" applyNumberFormat="1" applyFont="1" applyFill="1" applyBorder="1" applyAlignment="1">
      <alignment horizontal="center"/>
    </xf>
    <xf numFmtId="1" fontId="0" fillId="0" borderId="40" xfId="0" applyNumberFormat="1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0" fillId="4" borderId="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9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" fontId="0" fillId="0" borderId="0" xfId="57" applyNumberFormat="1" applyFont="1" applyAlignment="1">
      <alignment horizontal="center"/>
    </xf>
    <xf numFmtId="1" fontId="5" fillId="0" borderId="0" xfId="57" applyNumberFormat="1" applyFont="1" applyAlignment="1">
      <alignment horizontal="center"/>
    </xf>
    <xf numFmtId="1" fontId="0" fillId="0" borderId="41" xfId="57" applyNumberFormat="1" applyFont="1" applyBorder="1" applyAlignment="1">
      <alignment horizontal="center"/>
    </xf>
    <xf numFmtId="1" fontId="0" fillId="0" borderId="42" xfId="57" applyNumberFormat="1" applyFont="1" applyBorder="1" applyAlignment="1">
      <alignment horizontal="center"/>
    </xf>
    <xf numFmtId="1" fontId="0" fillId="0" borderId="39" xfId="57" applyNumberFormat="1" applyFont="1" applyBorder="1" applyAlignment="1">
      <alignment horizontal="center"/>
    </xf>
    <xf numFmtId="1" fontId="0" fillId="0" borderId="40" xfId="57" applyNumberFormat="1" applyFont="1" applyBorder="1" applyAlignment="1">
      <alignment horizontal="center"/>
    </xf>
    <xf numFmtId="1" fontId="2" fillId="0" borderId="39" xfId="57" applyNumberFormat="1" applyFont="1" applyBorder="1" applyAlignment="1">
      <alignment horizontal="center"/>
    </xf>
    <xf numFmtId="1" fontId="2" fillId="0" borderId="40" xfId="57" applyNumberFormat="1" applyFont="1" applyBorder="1" applyAlignment="1">
      <alignment horizontal="center"/>
    </xf>
    <xf numFmtId="1" fontId="0" fillId="0" borderId="43" xfId="57" applyNumberFormat="1" applyFont="1" applyBorder="1" applyAlignment="1">
      <alignment horizontal="center"/>
    </xf>
    <xf numFmtId="1" fontId="0" fillId="0" borderId="44" xfId="57" applyNumberFormat="1" applyFont="1" applyBorder="1" applyAlignment="1">
      <alignment horizontal="center"/>
    </xf>
    <xf numFmtId="1" fontId="2" fillId="0" borderId="0" xfId="57" applyNumberFormat="1" applyFont="1" applyAlignment="1">
      <alignment horizontal="center"/>
    </xf>
    <xf numFmtId="1" fontId="0" fillId="0" borderId="0" xfId="57" applyNumberFormat="1" applyFont="1" applyAlignment="1">
      <alignment horizontal="center"/>
    </xf>
    <xf numFmtId="2" fontId="0" fillId="0" borderId="0" xfId="0" applyNumberFormat="1" applyAlignment="1">
      <alignment/>
    </xf>
    <xf numFmtId="1" fontId="0" fillId="0" borderId="0" xfId="57" applyNumberFormat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9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181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7"/>
  <sheetViews>
    <sheetView zoomScale="85" zoomScaleNormal="85" zoomScalePageLayoutView="0" workbookViewId="0" topLeftCell="A1">
      <selection activeCell="C4" sqref="C4"/>
    </sheetView>
  </sheetViews>
  <sheetFormatPr defaultColWidth="9.00390625" defaultRowHeight="12.75"/>
  <cols>
    <col min="2" max="5" width="11.375" style="176" customWidth="1"/>
    <col min="7" max="10" width="9.125" style="232" customWidth="1"/>
    <col min="26" max="26" width="0" style="0" hidden="1" customWidth="1"/>
  </cols>
  <sheetData>
    <row r="1" spans="1:26" ht="12.75">
      <c r="A1" s="215" t="s">
        <v>99</v>
      </c>
      <c r="Z1" t="s">
        <v>109</v>
      </c>
    </row>
    <row r="2" spans="1:2" ht="12.75">
      <c r="A2" t="s">
        <v>4</v>
      </c>
      <c r="B2" s="176">
        <v>210</v>
      </c>
    </row>
    <row r="3" spans="1:2" ht="12.75">
      <c r="A3" t="s">
        <v>77</v>
      </c>
      <c r="B3" s="176">
        <v>200</v>
      </c>
    </row>
    <row r="4" spans="1:2" ht="12.75">
      <c r="A4" t="s">
        <v>11</v>
      </c>
      <c r="B4" s="176">
        <v>220</v>
      </c>
    </row>
    <row r="8" spans="2:10" ht="12.75">
      <c r="B8"/>
      <c r="C8"/>
      <c r="D8"/>
      <c r="E8"/>
      <c r="G8"/>
      <c r="H8"/>
      <c r="I8"/>
      <c r="J8"/>
    </row>
    <row r="9" spans="2:10" ht="12.75">
      <c r="B9"/>
      <c r="C9"/>
      <c r="D9"/>
      <c r="E9"/>
      <c r="G9"/>
      <c r="H9"/>
      <c r="I9"/>
      <c r="J9"/>
    </row>
    <row r="10" spans="2:10" ht="12.75">
      <c r="B10"/>
      <c r="C10"/>
      <c r="D10"/>
      <c r="E10"/>
      <c r="G10"/>
      <c r="H10"/>
      <c r="I10"/>
      <c r="J10"/>
    </row>
    <row r="11" spans="2:10" ht="12.75">
      <c r="B11"/>
      <c r="C11"/>
      <c r="D11"/>
      <c r="E11"/>
      <c r="G11"/>
      <c r="H11"/>
      <c r="I11"/>
      <c r="J11"/>
    </row>
    <row r="12" spans="2:10" ht="12.75">
      <c r="B12"/>
      <c r="C12"/>
      <c r="D12"/>
      <c r="E12"/>
      <c r="G12"/>
      <c r="H12"/>
      <c r="I12"/>
      <c r="J12"/>
    </row>
    <row r="13" spans="2:10" ht="12.75">
      <c r="B13"/>
      <c r="C13"/>
      <c r="D13"/>
      <c r="E13"/>
      <c r="G13"/>
      <c r="H13"/>
      <c r="I13"/>
      <c r="J13"/>
    </row>
    <row r="14" spans="2:10" ht="12.75">
      <c r="B14"/>
      <c r="C14"/>
      <c r="D14"/>
      <c r="E14"/>
      <c r="G14"/>
      <c r="H14"/>
      <c r="I14"/>
      <c r="J14"/>
    </row>
    <row r="15" spans="2:10" ht="12.75">
      <c r="B15"/>
      <c r="C15"/>
      <c r="D15"/>
      <c r="E15"/>
      <c r="G15"/>
      <c r="H15"/>
      <c r="I15"/>
      <c r="J15"/>
    </row>
    <row r="16" spans="2:10" ht="12.75">
      <c r="B16"/>
      <c r="C16"/>
      <c r="D16"/>
      <c r="E16"/>
      <c r="G16"/>
      <c r="H16"/>
      <c r="I16"/>
      <c r="J16"/>
    </row>
    <row r="17" spans="2:10" ht="12.75">
      <c r="B17"/>
      <c r="C17"/>
      <c r="D17"/>
      <c r="E17"/>
      <c r="G17"/>
      <c r="H17"/>
      <c r="I17"/>
      <c r="J17"/>
    </row>
    <row r="18" spans="2:10" ht="12.75">
      <c r="B18"/>
      <c r="C18"/>
      <c r="D18"/>
      <c r="E18"/>
      <c r="G18"/>
      <c r="H18"/>
      <c r="I18"/>
      <c r="J18"/>
    </row>
    <row r="19" spans="2:10" ht="12.75">
      <c r="B19"/>
      <c r="C19"/>
      <c r="D19"/>
      <c r="E19"/>
      <c r="G19"/>
      <c r="H19"/>
      <c r="I19"/>
      <c r="J19"/>
    </row>
    <row r="20" spans="2:10" ht="12.75">
      <c r="B20"/>
      <c r="C20"/>
      <c r="D20"/>
      <c r="E20"/>
      <c r="G20"/>
      <c r="H20"/>
      <c r="I20"/>
      <c r="J20"/>
    </row>
    <row r="21" spans="2:10" ht="12.75">
      <c r="B21"/>
      <c r="C21"/>
      <c r="D21"/>
      <c r="E21"/>
      <c r="G21"/>
      <c r="H21"/>
      <c r="I21"/>
      <c r="J21"/>
    </row>
    <row r="22" spans="2:10" ht="12.75">
      <c r="B22"/>
      <c r="C22"/>
      <c r="D22"/>
      <c r="E22"/>
      <c r="G22"/>
      <c r="H22"/>
      <c r="I22"/>
      <c r="J22"/>
    </row>
    <row r="23" spans="2:10" ht="12.75">
      <c r="B23"/>
      <c r="C23"/>
      <c r="D23"/>
      <c r="E23"/>
      <c r="G23"/>
      <c r="H23"/>
      <c r="I23"/>
      <c r="J23"/>
    </row>
    <row r="24" spans="2:10" ht="12.75">
      <c r="B24"/>
      <c r="C24"/>
      <c r="D24"/>
      <c r="E24"/>
      <c r="G24"/>
      <c r="H24"/>
      <c r="I24"/>
      <c r="J24"/>
    </row>
    <row r="25" spans="2:10" ht="12.75">
      <c r="B25"/>
      <c r="C25"/>
      <c r="D25"/>
      <c r="E25"/>
      <c r="G25"/>
      <c r="H25"/>
      <c r="I25"/>
      <c r="J25"/>
    </row>
    <row r="26" spans="2:10" ht="12.75">
      <c r="B26"/>
      <c r="C26"/>
      <c r="D26"/>
      <c r="E26"/>
      <c r="G26"/>
      <c r="H26"/>
      <c r="I26"/>
      <c r="J26"/>
    </row>
    <row r="27" spans="2:10" ht="12.75">
      <c r="B27"/>
      <c r="C27"/>
      <c r="D27"/>
      <c r="E27"/>
      <c r="G27"/>
      <c r="H27"/>
      <c r="I27"/>
      <c r="J27"/>
    </row>
    <row r="28" spans="2:10" ht="12.75">
      <c r="B28"/>
      <c r="C28"/>
      <c r="D28"/>
      <c r="E28"/>
      <c r="G28"/>
      <c r="H28"/>
      <c r="I28"/>
      <c r="J28"/>
    </row>
    <row r="29" spans="2:10" ht="12.75">
      <c r="B29"/>
      <c r="C29"/>
      <c r="D29"/>
      <c r="E29"/>
      <c r="G29"/>
      <c r="H29"/>
      <c r="I29"/>
      <c r="J29"/>
    </row>
    <row r="30" spans="2:10" ht="12.75">
      <c r="B30"/>
      <c r="C30"/>
      <c r="D30"/>
      <c r="E30"/>
      <c r="G30"/>
      <c r="H30"/>
      <c r="I30"/>
      <c r="J30"/>
    </row>
    <row r="31" spans="2:10" ht="12.75">
      <c r="B31"/>
      <c r="C31"/>
      <c r="D31"/>
      <c r="E31"/>
      <c r="G31"/>
      <c r="H31"/>
      <c r="I31"/>
      <c r="J31"/>
    </row>
    <row r="32" spans="2:10" ht="12.75">
      <c r="B32"/>
      <c r="C32"/>
      <c r="D32"/>
      <c r="E32"/>
      <c r="G32"/>
      <c r="H32"/>
      <c r="I32"/>
      <c r="J32"/>
    </row>
    <row r="33" spans="2:10" ht="12.75">
      <c r="B33"/>
      <c r="C33"/>
      <c r="D33"/>
      <c r="E33"/>
      <c r="G33"/>
      <c r="H33"/>
      <c r="I33"/>
      <c r="J33"/>
    </row>
    <row r="34" spans="2:10" ht="12.75">
      <c r="B34"/>
      <c r="C34"/>
      <c r="D34"/>
      <c r="E34"/>
      <c r="G34"/>
      <c r="H34"/>
      <c r="I34"/>
      <c r="J34"/>
    </row>
    <row r="35" spans="2:10" ht="12.75">
      <c r="B35"/>
      <c r="C35"/>
      <c r="D35"/>
      <c r="E35"/>
      <c r="G35"/>
      <c r="H35"/>
      <c r="I35"/>
      <c r="J35"/>
    </row>
    <row r="36" spans="2:10" ht="12.75">
      <c r="B36"/>
      <c r="C36"/>
      <c r="D36"/>
      <c r="E36"/>
      <c r="G36"/>
      <c r="H36"/>
      <c r="I36"/>
      <c r="J36"/>
    </row>
    <row r="37" spans="2:10" ht="12.75">
      <c r="B37"/>
      <c r="C37"/>
      <c r="D37"/>
      <c r="E37"/>
      <c r="G37"/>
      <c r="H37"/>
      <c r="I37"/>
      <c r="J37"/>
    </row>
    <row r="38" spans="2:10" ht="12.75">
      <c r="B38"/>
      <c r="C38"/>
      <c r="D38"/>
      <c r="E38"/>
      <c r="G38"/>
      <c r="H38"/>
      <c r="I38"/>
      <c r="J38"/>
    </row>
    <row r="39" spans="2:10" ht="12.75">
      <c r="B39"/>
      <c r="C39"/>
      <c r="D39"/>
      <c r="E39"/>
      <c r="G39"/>
      <c r="H39"/>
      <c r="I39"/>
      <c r="J39"/>
    </row>
    <row r="40" spans="2:10" ht="12.75">
      <c r="B40"/>
      <c r="C40"/>
      <c r="D40"/>
      <c r="E40"/>
      <c r="G40"/>
      <c r="H40"/>
      <c r="I40"/>
      <c r="J40"/>
    </row>
    <row r="41" spans="2:10" ht="12.75">
      <c r="B41"/>
      <c r="C41"/>
      <c r="D41"/>
      <c r="E41"/>
      <c r="G41"/>
      <c r="H41"/>
      <c r="I41"/>
      <c r="J41"/>
    </row>
    <row r="42" spans="2:10" ht="12.75">
      <c r="B42"/>
      <c r="C42"/>
      <c r="D42"/>
      <c r="E42"/>
      <c r="G42"/>
      <c r="H42"/>
      <c r="I42"/>
      <c r="J42"/>
    </row>
    <row r="43" spans="2:10" ht="12.75">
      <c r="B43"/>
      <c r="C43"/>
      <c r="D43"/>
      <c r="E43"/>
      <c r="G43"/>
      <c r="H43"/>
      <c r="I43"/>
      <c r="J43"/>
    </row>
    <row r="44" spans="2:10" ht="12.75">
      <c r="B44"/>
      <c r="C44"/>
      <c r="D44"/>
      <c r="E44"/>
      <c r="G44"/>
      <c r="H44"/>
      <c r="I44"/>
      <c r="J44"/>
    </row>
    <row r="45" spans="2:10" ht="12.75">
      <c r="B45"/>
      <c r="C45"/>
      <c r="D45"/>
      <c r="E45"/>
      <c r="G45"/>
      <c r="H45"/>
      <c r="I45"/>
      <c r="J45"/>
    </row>
    <row r="46" spans="2:10" ht="12.75">
      <c r="B46"/>
      <c r="C46"/>
      <c r="D46"/>
      <c r="E46"/>
      <c r="G46"/>
      <c r="H46"/>
      <c r="I46"/>
      <c r="J46"/>
    </row>
    <row r="47" spans="2:10" ht="12.75">
      <c r="B47"/>
      <c r="C47"/>
      <c r="D47"/>
      <c r="E47"/>
      <c r="G47"/>
      <c r="H47"/>
      <c r="I47"/>
      <c r="J47"/>
    </row>
    <row r="48" spans="2:10" ht="12.75">
      <c r="B48"/>
      <c r="C48"/>
      <c r="D48"/>
      <c r="E48"/>
      <c r="G48"/>
      <c r="H48"/>
      <c r="I48"/>
      <c r="J48"/>
    </row>
    <row r="49" spans="2:10" ht="12.75">
      <c r="B49"/>
      <c r="C49"/>
      <c r="D49"/>
      <c r="E49"/>
      <c r="G49"/>
      <c r="H49"/>
      <c r="I49"/>
      <c r="J49"/>
    </row>
    <row r="50" spans="2:10" ht="12.75">
      <c r="B50"/>
      <c r="C50"/>
      <c r="D50"/>
      <c r="E50"/>
      <c r="G50"/>
      <c r="H50"/>
      <c r="I50"/>
      <c r="J50"/>
    </row>
    <row r="51" spans="2:10" ht="12.75">
      <c r="B51"/>
      <c r="C51"/>
      <c r="D51"/>
      <c r="E51"/>
      <c r="G51"/>
      <c r="H51"/>
      <c r="I51"/>
      <c r="J51"/>
    </row>
    <row r="52" spans="2:10" ht="12.75">
      <c r="B52"/>
      <c r="C52"/>
      <c r="D52"/>
      <c r="E52"/>
      <c r="G52"/>
      <c r="H52"/>
      <c r="I52"/>
      <c r="J52"/>
    </row>
    <row r="53" spans="2:10" ht="12.75">
      <c r="B53"/>
      <c r="C53"/>
      <c r="D53"/>
      <c r="E53"/>
      <c r="G53"/>
      <c r="H53"/>
      <c r="I53"/>
      <c r="J53"/>
    </row>
    <row r="54" spans="2:10" ht="12.75">
      <c r="B54"/>
      <c r="C54"/>
      <c r="D54"/>
      <c r="E54"/>
      <c r="G54"/>
      <c r="H54"/>
      <c r="I54"/>
      <c r="J54"/>
    </row>
    <row r="55" spans="2:10" ht="12.75">
      <c r="B55"/>
      <c r="C55"/>
      <c r="D55"/>
      <c r="E55"/>
      <c r="G55"/>
      <c r="H55"/>
      <c r="I55"/>
      <c r="J55"/>
    </row>
    <row r="56" spans="2:10" ht="12.75">
      <c r="B56"/>
      <c r="C56"/>
      <c r="D56"/>
      <c r="E56"/>
      <c r="G56"/>
      <c r="H56"/>
      <c r="I56"/>
      <c r="J56"/>
    </row>
    <row r="57" spans="2:10" ht="12.75">
      <c r="B57"/>
      <c r="C57"/>
      <c r="D57"/>
      <c r="E57"/>
      <c r="G57"/>
      <c r="H57"/>
      <c r="I57"/>
      <c r="J57"/>
    </row>
    <row r="58" spans="2:10" ht="12.75">
      <c r="B58"/>
      <c r="C58"/>
      <c r="D58"/>
      <c r="E58"/>
      <c r="G58"/>
      <c r="H58"/>
      <c r="I58"/>
      <c r="J58"/>
    </row>
    <row r="59" spans="2:10" ht="12.75">
      <c r="B59"/>
      <c r="C59"/>
      <c r="D59"/>
      <c r="E59"/>
      <c r="G59"/>
      <c r="H59"/>
      <c r="I59"/>
      <c r="J59"/>
    </row>
    <row r="60" spans="2:10" ht="12.75">
      <c r="B60"/>
      <c r="C60"/>
      <c r="D60"/>
      <c r="E60"/>
      <c r="G60"/>
      <c r="H60"/>
      <c r="I60"/>
      <c r="J60"/>
    </row>
    <row r="61" spans="2:10" ht="12.75">
      <c r="B61"/>
      <c r="C61"/>
      <c r="D61"/>
      <c r="E61"/>
      <c r="G61"/>
      <c r="H61"/>
      <c r="I61"/>
      <c r="J61"/>
    </row>
    <row r="62" spans="2:10" ht="12.75">
      <c r="B62"/>
      <c r="C62"/>
      <c r="D62"/>
      <c r="E62"/>
      <c r="G62"/>
      <c r="H62"/>
      <c r="I62"/>
      <c r="J62"/>
    </row>
    <row r="63" spans="2:10" ht="12.75">
      <c r="B63"/>
      <c r="C63"/>
      <c r="D63"/>
      <c r="E63"/>
      <c r="G63"/>
      <c r="H63"/>
      <c r="I63"/>
      <c r="J63"/>
    </row>
    <row r="64" spans="2:10" ht="12.75">
      <c r="B64"/>
      <c r="C64"/>
      <c r="D64"/>
      <c r="E64"/>
      <c r="G64"/>
      <c r="H64"/>
      <c r="I64"/>
      <c r="J64"/>
    </row>
    <row r="65" spans="2:10" ht="12.75">
      <c r="B65"/>
      <c r="C65"/>
      <c r="D65"/>
      <c r="E65"/>
      <c r="G65"/>
      <c r="H65"/>
      <c r="I65"/>
      <c r="J65"/>
    </row>
    <row r="66" spans="2:10" ht="12.75">
      <c r="B66"/>
      <c r="C66"/>
      <c r="D66"/>
      <c r="E66"/>
      <c r="G66"/>
      <c r="H66"/>
      <c r="I66"/>
      <c r="J66"/>
    </row>
    <row r="67" spans="2:10" ht="12.75">
      <c r="B67"/>
      <c r="C67"/>
      <c r="D67"/>
      <c r="E67"/>
      <c r="G67"/>
      <c r="H67"/>
      <c r="I67"/>
      <c r="J67"/>
    </row>
  </sheetData>
  <sheetProtection/>
  <printOptions/>
  <pageMargins left="0.75" right="0.75" top="1" bottom="1" header="0.4921259845" footer="0.4921259845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5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125" style="4" customWidth="1"/>
    <col min="2" max="2" width="24.25390625" style="8" customWidth="1"/>
    <col min="3" max="3" width="11.25390625" style="1" customWidth="1"/>
    <col min="4" max="4" width="10.75390625" style="33" customWidth="1"/>
    <col min="5" max="5" width="9.125" style="33" customWidth="1"/>
    <col min="6" max="6" width="14.125" style="33" customWidth="1"/>
    <col min="7" max="12" width="9.125" style="231" hidden="1" customWidth="1"/>
  </cols>
  <sheetData>
    <row r="1" spans="2:12" ht="12.75">
      <c r="B1" s="197" t="s">
        <v>2</v>
      </c>
      <c r="C1" s="197"/>
      <c r="D1" s="197"/>
      <c r="E1" s="197"/>
      <c r="F1" s="29"/>
      <c r="G1" s="220"/>
      <c r="H1" s="220"/>
      <c r="I1" s="220"/>
      <c r="J1" s="220"/>
      <c r="K1" s="220"/>
      <c r="L1" s="220"/>
    </row>
    <row r="2" spans="2:12" ht="12.75" customHeight="1">
      <c r="B2" s="39" t="s">
        <v>3</v>
      </c>
      <c r="C2" s="37"/>
      <c r="D2" s="38"/>
      <c r="E2" s="38"/>
      <c r="F2" s="38"/>
      <c r="G2" s="221"/>
      <c r="H2" s="221"/>
      <c r="I2" s="220"/>
      <c r="J2" s="220"/>
      <c r="K2" s="220"/>
      <c r="L2" s="220"/>
    </row>
    <row r="3" spans="2:12" ht="12.75" customHeight="1">
      <c r="B3" s="39"/>
      <c r="C3" s="37"/>
      <c r="D3" s="175"/>
      <c r="E3" s="175"/>
      <c r="F3" s="38"/>
      <c r="G3" s="221"/>
      <c r="H3" s="221"/>
      <c r="I3" s="220"/>
      <c r="J3" s="220"/>
      <c r="K3" s="220"/>
      <c r="L3" s="220"/>
    </row>
    <row r="4" spans="1:12" ht="12.75" customHeight="1">
      <c r="A4" s="42"/>
      <c r="B4" s="42"/>
      <c r="C4" s="42"/>
      <c r="D4" s="204"/>
      <c r="E4" s="29"/>
      <c r="F4" s="29"/>
      <c r="G4" s="220"/>
      <c r="H4" s="220"/>
      <c r="I4" s="220"/>
      <c r="J4" s="220"/>
      <c r="K4" s="220"/>
      <c r="L4" s="220"/>
    </row>
    <row r="5" spans="1:12" ht="12.75" customHeight="1">
      <c r="A5" s="4" t="s">
        <v>5</v>
      </c>
      <c r="B5" s="4"/>
      <c r="C5" s="182"/>
      <c r="D5" s="180"/>
      <c r="E5" s="180"/>
      <c r="F5" s="180"/>
      <c r="G5" s="220"/>
      <c r="H5" s="220"/>
      <c r="I5" s="220"/>
      <c r="J5" s="220"/>
      <c r="K5" s="220"/>
      <c r="L5" s="220"/>
    </row>
    <row r="6" spans="1:12" ht="12.75" customHeight="1">
      <c r="A6" s="4" t="s">
        <v>100</v>
      </c>
      <c r="C6" s="7" t="s">
        <v>8</v>
      </c>
      <c r="D6" s="29" t="s">
        <v>6</v>
      </c>
      <c r="E6" s="29" t="s">
        <v>7</v>
      </c>
      <c r="F6" s="29" t="s">
        <v>9</v>
      </c>
      <c r="G6" s="220"/>
      <c r="H6" s="220"/>
      <c r="I6" s="220"/>
      <c r="J6" s="220"/>
      <c r="K6" s="220"/>
      <c r="L6" s="220"/>
    </row>
    <row r="7" spans="1:12" ht="12.75" customHeight="1">
      <c r="A7" s="25">
        <v>1</v>
      </c>
      <c r="B7" s="9" t="s">
        <v>4</v>
      </c>
      <c r="C7" s="184">
        <v>0.5</v>
      </c>
      <c r="D7" s="183">
        <v>5</v>
      </c>
      <c r="E7" s="183">
        <v>1</v>
      </c>
      <c r="F7" s="183">
        <f>Max!$B$2*C7</f>
        <v>105</v>
      </c>
      <c r="G7" s="222">
        <f>D7*E7</f>
        <v>5</v>
      </c>
      <c r="H7" s="223">
        <f>F7*G7</f>
        <v>525</v>
      </c>
      <c r="I7" s="222"/>
      <c r="J7" s="223"/>
      <c r="K7" s="222"/>
      <c r="L7" s="223"/>
    </row>
    <row r="8" spans="1:12" ht="12.75" customHeight="1">
      <c r="A8" s="25"/>
      <c r="B8" s="9"/>
      <c r="C8" s="184">
        <v>0.6</v>
      </c>
      <c r="D8" s="203">
        <v>4</v>
      </c>
      <c r="E8" s="183">
        <v>2</v>
      </c>
      <c r="F8" s="183">
        <f>Max!$B$2*C8</f>
        <v>126</v>
      </c>
      <c r="G8" s="224">
        <f>D8*E8</f>
        <v>8</v>
      </c>
      <c r="H8" s="225">
        <f>F8*G8</f>
        <v>1008</v>
      </c>
      <c r="I8" s="224"/>
      <c r="J8" s="225"/>
      <c r="K8" s="224"/>
      <c r="L8" s="225"/>
    </row>
    <row r="9" spans="1:12" ht="12.75" customHeight="1">
      <c r="A9" s="25"/>
      <c r="B9" s="9"/>
      <c r="C9" s="184">
        <v>0.7</v>
      </c>
      <c r="D9" s="203">
        <v>3</v>
      </c>
      <c r="E9" s="183">
        <v>2</v>
      </c>
      <c r="F9" s="183">
        <f>Max!$B$2*C9</f>
        <v>147</v>
      </c>
      <c r="G9" s="224">
        <f>D9*E9</f>
        <v>6</v>
      </c>
      <c r="H9" s="225">
        <f>F9*G9</f>
        <v>882</v>
      </c>
      <c r="I9" s="224"/>
      <c r="J9" s="225"/>
      <c r="K9" s="224"/>
      <c r="L9" s="225"/>
    </row>
    <row r="10" spans="1:12" ht="12.75" customHeight="1">
      <c r="A10" s="25"/>
      <c r="B10" s="9"/>
      <c r="C10" s="184">
        <v>0.8</v>
      </c>
      <c r="D10" s="203">
        <v>2</v>
      </c>
      <c r="E10" s="183">
        <v>5</v>
      </c>
      <c r="F10" s="183">
        <f>Max!$B$2*C10</f>
        <v>168</v>
      </c>
      <c r="G10" s="224">
        <f>D10*E10</f>
        <v>10</v>
      </c>
      <c r="H10" s="225">
        <f>F10*G10</f>
        <v>1680</v>
      </c>
      <c r="I10" s="224"/>
      <c r="J10" s="225"/>
      <c r="K10" s="224"/>
      <c r="L10" s="225"/>
    </row>
    <row r="11" spans="1:12" ht="12.75" customHeight="1">
      <c r="A11" s="26">
        <v>2</v>
      </c>
      <c r="B11" s="13" t="s">
        <v>107</v>
      </c>
      <c r="C11" s="192">
        <v>0.5</v>
      </c>
      <c r="D11" s="200">
        <v>5</v>
      </c>
      <c r="E11" s="191">
        <v>1</v>
      </c>
      <c r="F11" s="191">
        <f>Max!$B$3*C11</f>
        <v>100</v>
      </c>
      <c r="G11" s="224"/>
      <c r="H11" s="225"/>
      <c r="I11" s="224">
        <f>D11*E11</f>
        <v>5</v>
      </c>
      <c r="J11" s="225">
        <f>F11*I11</f>
        <v>500</v>
      </c>
      <c r="K11" s="224"/>
      <c r="L11" s="225"/>
    </row>
    <row r="12" spans="1:12" ht="12.75" customHeight="1">
      <c r="A12" s="26"/>
      <c r="B12" s="13"/>
      <c r="C12" s="192">
        <v>0.6</v>
      </c>
      <c r="D12" s="200">
        <v>4</v>
      </c>
      <c r="E12" s="191">
        <v>1</v>
      </c>
      <c r="F12" s="191">
        <f>Max!$B$3*C12</f>
        <v>120</v>
      </c>
      <c r="G12" s="224"/>
      <c r="H12" s="225"/>
      <c r="I12" s="224">
        <f>D12*E12</f>
        <v>4</v>
      </c>
      <c r="J12" s="225">
        <f>F12*I12</f>
        <v>480</v>
      </c>
      <c r="K12" s="224"/>
      <c r="L12" s="225"/>
    </row>
    <row r="13" spans="1:12" ht="12.75" customHeight="1">
      <c r="A13" s="26"/>
      <c r="B13" s="13"/>
      <c r="C13" s="192">
        <v>0.7</v>
      </c>
      <c r="D13" s="200">
        <v>3</v>
      </c>
      <c r="E13" s="191">
        <v>2</v>
      </c>
      <c r="F13" s="191">
        <f>Max!$B$3*C13</f>
        <v>140</v>
      </c>
      <c r="G13" s="224"/>
      <c r="H13" s="225"/>
      <c r="I13" s="224">
        <f>D13*E13</f>
        <v>6</v>
      </c>
      <c r="J13" s="225">
        <f>F13*I13</f>
        <v>840</v>
      </c>
      <c r="K13" s="224"/>
      <c r="L13" s="225"/>
    </row>
    <row r="14" spans="1:12" ht="12.75" customHeight="1">
      <c r="A14" s="26"/>
      <c r="B14" s="13"/>
      <c r="C14" s="192">
        <v>0.8</v>
      </c>
      <c r="D14" s="200">
        <v>3</v>
      </c>
      <c r="E14" s="191">
        <v>6</v>
      </c>
      <c r="F14" s="191">
        <f>Max!$B$3*C14</f>
        <v>160</v>
      </c>
      <c r="G14" s="224"/>
      <c r="H14" s="225"/>
      <c r="I14" s="224">
        <f>D14*E14</f>
        <v>18</v>
      </c>
      <c r="J14" s="225">
        <f>F14*I14</f>
        <v>2880</v>
      </c>
      <c r="K14" s="224"/>
      <c r="L14" s="225"/>
    </row>
    <row r="15" spans="1:12" ht="12.75" customHeight="1">
      <c r="A15" s="27">
        <v>3</v>
      </c>
      <c r="B15" s="45" t="s">
        <v>73</v>
      </c>
      <c r="C15" s="194"/>
      <c r="D15" s="202">
        <v>10</v>
      </c>
      <c r="E15" s="193">
        <v>5</v>
      </c>
      <c r="F15" s="193"/>
      <c r="G15" s="224"/>
      <c r="H15" s="225"/>
      <c r="I15" s="224"/>
      <c r="J15" s="225"/>
      <c r="K15" s="224"/>
      <c r="L15" s="225"/>
    </row>
    <row r="16" spans="1:12" ht="12.75" customHeight="1">
      <c r="A16" s="25">
        <v>4</v>
      </c>
      <c r="B16" s="9" t="s">
        <v>4</v>
      </c>
      <c r="C16" s="184">
        <v>0.5</v>
      </c>
      <c r="D16" s="203">
        <v>5</v>
      </c>
      <c r="E16" s="183">
        <v>1</v>
      </c>
      <c r="F16" s="183">
        <f>Max!$B$2*C16</f>
        <v>105</v>
      </c>
      <c r="G16" s="224">
        <f>D16*E16</f>
        <v>5</v>
      </c>
      <c r="H16" s="225">
        <f>F16*G16</f>
        <v>525</v>
      </c>
      <c r="I16" s="224"/>
      <c r="J16" s="225"/>
      <c r="K16" s="224"/>
      <c r="L16" s="225"/>
    </row>
    <row r="17" spans="1:12" ht="12.75" customHeight="1">
      <c r="A17" s="25"/>
      <c r="B17" s="9"/>
      <c r="C17" s="184">
        <v>0.6</v>
      </c>
      <c r="D17" s="203">
        <v>5</v>
      </c>
      <c r="E17" s="183">
        <v>1</v>
      </c>
      <c r="F17" s="183">
        <f>Max!$B$2*C17</f>
        <v>126</v>
      </c>
      <c r="G17" s="224">
        <f>D17*E17</f>
        <v>5</v>
      </c>
      <c r="H17" s="225">
        <f>F17*G17</f>
        <v>630</v>
      </c>
      <c r="I17" s="224"/>
      <c r="J17" s="225"/>
      <c r="K17" s="224"/>
      <c r="L17" s="225"/>
    </row>
    <row r="18" spans="1:12" ht="12.75" customHeight="1">
      <c r="A18" s="25"/>
      <c r="B18" s="9"/>
      <c r="C18" s="184">
        <v>0.7</v>
      </c>
      <c r="D18" s="203">
        <v>4</v>
      </c>
      <c r="E18" s="183">
        <v>5</v>
      </c>
      <c r="F18" s="183">
        <f>Max!$B$2*C18</f>
        <v>147</v>
      </c>
      <c r="G18" s="224">
        <f>D18*E18</f>
        <v>20</v>
      </c>
      <c r="H18" s="225">
        <f>F18*G18</f>
        <v>2940</v>
      </c>
      <c r="I18" s="224"/>
      <c r="J18" s="225"/>
      <c r="K18" s="224"/>
      <c r="L18" s="225"/>
    </row>
    <row r="19" spans="1:12" ht="12.75" customHeight="1">
      <c r="A19" s="50">
        <v>5</v>
      </c>
      <c r="B19" s="51" t="s">
        <v>10</v>
      </c>
      <c r="C19" s="53"/>
      <c r="D19" s="52">
        <v>10</v>
      </c>
      <c r="E19" s="54">
        <v>3</v>
      </c>
      <c r="F19" s="54"/>
      <c r="G19" s="224"/>
      <c r="H19" s="225"/>
      <c r="I19" s="224"/>
      <c r="J19" s="225"/>
      <c r="K19" s="224"/>
      <c r="L19" s="225"/>
    </row>
    <row r="20" spans="3:12" ht="12.75" customHeight="1">
      <c r="C20" s="182"/>
      <c r="D20" s="180"/>
      <c r="E20" s="180"/>
      <c r="F20" s="180"/>
      <c r="G20" s="224"/>
      <c r="H20" s="225"/>
      <c r="I20" s="224"/>
      <c r="J20" s="225"/>
      <c r="K20" s="224"/>
      <c r="L20" s="225"/>
    </row>
    <row r="21" spans="1:12" ht="12.75" customHeight="1">
      <c r="A21" s="4" t="s">
        <v>101</v>
      </c>
      <c r="C21" s="7" t="s">
        <v>8</v>
      </c>
      <c r="D21" s="217" t="s">
        <v>6</v>
      </c>
      <c r="E21" s="217" t="s">
        <v>7</v>
      </c>
      <c r="F21" s="29" t="s">
        <v>9</v>
      </c>
      <c r="G21" s="224"/>
      <c r="H21" s="225"/>
      <c r="I21" s="224"/>
      <c r="J21" s="225"/>
      <c r="K21" s="224"/>
      <c r="L21" s="225"/>
    </row>
    <row r="22" spans="1:12" ht="12.75" customHeight="1">
      <c r="A22" s="28">
        <v>1</v>
      </c>
      <c r="B22" s="21" t="s">
        <v>11</v>
      </c>
      <c r="C22" s="196">
        <v>0.5</v>
      </c>
      <c r="D22" s="201">
        <v>4</v>
      </c>
      <c r="E22" s="195">
        <v>1</v>
      </c>
      <c r="F22" s="195">
        <f>Max!$B$4*C22</f>
        <v>110</v>
      </c>
      <c r="G22" s="224"/>
      <c r="H22" s="225"/>
      <c r="I22" s="224"/>
      <c r="J22" s="225"/>
      <c r="K22" s="224">
        <f>D22*E22</f>
        <v>4</v>
      </c>
      <c r="L22" s="225">
        <f>F22*K22</f>
        <v>440</v>
      </c>
    </row>
    <row r="23" spans="1:12" ht="12.75" customHeight="1">
      <c r="A23" s="28"/>
      <c r="B23" s="21"/>
      <c r="C23" s="196">
        <v>0.6</v>
      </c>
      <c r="D23" s="201">
        <v>4</v>
      </c>
      <c r="E23" s="195">
        <v>1</v>
      </c>
      <c r="F23" s="195">
        <f>Max!$B$4*C23</f>
        <v>132</v>
      </c>
      <c r="G23" s="224"/>
      <c r="H23" s="225"/>
      <c r="I23" s="224"/>
      <c r="J23" s="225"/>
      <c r="K23" s="224">
        <f>D23*E23</f>
        <v>4</v>
      </c>
      <c r="L23" s="225">
        <f>F23*K23</f>
        <v>528</v>
      </c>
    </row>
    <row r="24" spans="1:12" ht="12.75" customHeight="1">
      <c r="A24" s="28"/>
      <c r="B24" s="21"/>
      <c r="C24" s="196">
        <v>0.7</v>
      </c>
      <c r="D24" s="201">
        <v>3</v>
      </c>
      <c r="E24" s="195">
        <v>2</v>
      </c>
      <c r="F24" s="195">
        <f>Max!$B$4*C24</f>
        <v>154</v>
      </c>
      <c r="G24" s="224"/>
      <c r="H24" s="225"/>
      <c r="I24" s="224"/>
      <c r="J24" s="225"/>
      <c r="K24" s="224">
        <f>D24*E24</f>
        <v>6</v>
      </c>
      <c r="L24" s="225">
        <f>F24*K24</f>
        <v>924</v>
      </c>
    </row>
    <row r="25" spans="1:12" ht="12.75" customHeight="1">
      <c r="A25" s="28"/>
      <c r="B25" s="21"/>
      <c r="C25" s="196">
        <v>0.8</v>
      </c>
      <c r="D25" s="201">
        <v>3</v>
      </c>
      <c r="E25" s="195">
        <v>5</v>
      </c>
      <c r="F25" s="195">
        <f>Max!$B$4*C25</f>
        <v>176</v>
      </c>
      <c r="G25" s="224"/>
      <c r="H25" s="225"/>
      <c r="I25" s="224"/>
      <c r="J25" s="225"/>
      <c r="K25" s="224">
        <f>D25*E25</f>
        <v>15</v>
      </c>
      <c r="L25" s="225">
        <f>F25*K25</f>
        <v>2640</v>
      </c>
    </row>
    <row r="26" spans="1:12" ht="12.75" customHeight="1">
      <c r="A26" s="26">
        <v>2</v>
      </c>
      <c r="B26" s="13" t="s">
        <v>107</v>
      </c>
      <c r="C26" s="192">
        <v>0.5</v>
      </c>
      <c r="D26" s="200">
        <v>6</v>
      </c>
      <c r="E26" s="191">
        <v>1</v>
      </c>
      <c r="F26" s="191">
        <f>Max!$B$3*C26</f>
        <v>100</v>
      </c>
      <c r="G26" s="224"/>
      <c r="H26" s="225"/>
      <c r="I26" s="224">
        <f aca="true" t="shared" si="0" ref="I26:I35">D26*E26</f>
        <v>6</v>
      </c>
      <c r="J26" s="225">
        <f aca="true" t="shared" si="1" ref="J26:J35">F26*I26</f>
        <v>600</v>
      </c>
      <c r="K26" s="224"/>
      <c r="L26" s="225"/>
    </row>
    <row r="27" spans="1:12" ht="12.75" customHeight="1">
      <c r="A27" s="26"/>
      <c r="B27" s="13"/>
      <c r="C27" s="192">
        <v>0.6</v>
      </c>
      <c r="D27" s="200">
        <v>5</v>
      </c>
      <c r="E27" s="191">
        <v>1</v>
      </c>
      <c r="F27" s="191">
        <f>Max!$B$3*C27</f>
        <v>120</v>
      </c>
      <c r="G27" s="224"/>
      <c r="H27" s="225"/>
      <c r="I27" s="224">
        <f t="shared" si="0"/>
        <v>5</v>
      </c>
      <c r="J27" s="225">
        <f t="shared" si="1"/>
        <v>600</v>
      </c>
      <c r="K27" s="224"/>
      <c r="L27" s="225"/>
    </row>
    <row r="28" spans="1:12" ht="12.75" customHeight="1">
      <c r="A28" s="26"/>
      <c r="B28" s="13"/>
      <c r="C28" s="192">
        <v>0.7</v>
      </c>
      <c r="D28" s="200">
        <v>4</v>
      </c>
      <c r="E28" s="191">
        <v>2</v>
      </c>
      <c r="F28" s="191">
        <f>Max!$B$3*C28</f>
        <v>140</v>
      </c>
      <c r="G28" s="224"/>
      <c r="H28" s="225"/>
      <c r="I28" s="224">
        <f t="shared" si="0"/>
        <v>8</v>
      </c>
      <c r="J28" s="225">
        <f t="shared" si="1"/>
        <v>1120</v>
      </c>
      <c r="K28" s="224"/>
      <c r="L28" s="225"/>
    </row>
    <row r="29" spans="1:12" ht="12.75" customHeight="1">
      <c r="A29" s="26"/>
      <c r="B29" s="13"/>
      <c r="C29" s="192">
        <v>0.75</v>
      </c>
      <c r="D29" s="200">
        <v>3</v>
      </c>
      <c r="E29" s="191">
        <v>2</v>
      </c>
      <c r="F29" s="191">
        <f>Max!$B$3*C29</f>
        <v>150</v>
      </c>
      <c r="G29" s="224"/>
      <c r="H29" s="225"/>
      <c r="I29" s="224">
        <f t="shared" si="0"/>
        <v>6</v>
      </c>
      <c r="J29" s="225">
        <f t="shared" si="1"/>
        <v>900</v>
      </c>
      <c r="K29" s="224"/>
      <c r="L29" s="225"/>
    </row>
    <row r="30" spans="1:12" ht="12.75" customHeight="1">
      <c r="A30" s="26"/>
      <c r="B30" s="13"/>
      <c r="C30" s="192">
        <v>0.8</v>
      </c>
      <c r="D30" s="200">
        <v>2</v>
      </c>
      <c r="E30" s="191">
        <v>2</v>
      </c>
      <c r="F30" s="191">
        <f>Max!$B$3*C30</f>
        <v>160</v>
      </c>
      <c r="G30" s="224"/>
      <c r="H30" s="225"/>
      <c r="I30" s="224">
        <f t="shared" si="0"/>
        <v>4</v>
      </c>
      <c r="J30" s="225">
        <f t="shared" si="1"/>
        <v>640</v>
      </c>
      <c r="K30" s="224"/>
      <c r="L30" s="225"/>
    </row>
    <row r="31" spans="1:12" ht="12.75" customHeight="1">
      <c r="A31" s="26"/>
      <c r="B31" s="13"/>
      <c r="C31" s="192">
        <v>0.75</v>
      </c>
      <c r="D31" s="200">
        <v>3</v>
      </c>
      <c r="E31" s="191">
        <v>2</v>
      </c>
      <c r="F31" s="191">
        <f>Max!$B$3*C31</f>
        <v>150</v>
      </c>
      <c r="G31" s="224"/>
      <c r="H31" s="225"/>
      <c r="I31" s="224">
        <f t="shared" si="0"/>
        <v>6</v>
      </c>
      <c r="J31" s="225">
        <f t="shared" si="1"/>
        <v>900</v>
      </c>
      <c r="K31" s="224"/>
      <c r="L31" s="225"/>
    </row>
    <row r="32" spans="1:12" ht="12.75" customHeight="1">
      <c r="A32" s="26"/>
      <c r="B32" s="13"/>
      <c r="C32" s="192">
        <v>0.7</v>
      </c>
      <c r="D32" s="200">
        <v>4</v>
      </c>
      <c r="E32" s="191">
        <v>1</v>
      </c>
      <c r="F32" s="191">
        <f>Max!$B$3*C32</f>
        <v>140</v>
      </c>
      <c r="G32" s="224"/>
      <c r="H32" s="225"/>
      <c r="I32" s="224">
        <f t="shared" si="0"/>
        <v>4</v>
      </c>
      <c r="J32" s="225">
        <f t="shared" si="1"/>
        <v>560</v>
      </c>
      <c r="K32" s="224"/>
      <c r="L32" s="225"/>
    </row>
    <row r="33" spans="1:12" ht="12.75" customHeight="1">
      <c r="A33" s="26"/>
      <c r="B33" s="13"/>
      <c r="C33" s="192">
        <v>0.65</v>
      </c>
      <c r="D33" s="200">
        <v>6</v>
      </c>
      <c r="E33" s="191">
        <v>1</v>
      </c>
      <c r="F33" s="191">
        <f>Max!$B$3*C33</f>
        <v>130</v>
      </c>
      <c r="G33" s="224"/>
      <c r="H33" s="225"/>
      <c r="I33" s="224">
        <f t="shared" si="0"/>
        <v>6</v>
      </c>
      <c r="J33" s="225">
        <f t="shared" si="1"/>
        <v>780</v>
      </c>
      <c r="K33" s="224"/>
      <c r="L33" s="225"/>
    </row>
    <row r="34" spans="1:12" ht="12.75" customHeight="1">
      <c r="A34" s="26"/>
      <c r="B34" s="13"/>
      <c r="C34" s="192">
        <v>0.6</v>
      </c>
      <c r="D34" s="200">
        <v>8</v>
      </c>
      <c r="E34" s="191">
        <v>1</v>
      </c>
      <c r="F34" s="191">
        <f>Max!$B$3*C34</f>
        <v>120</v>
      </c>
      <c r="G34" s="224"/>
      <c r="H34" s="225"/>
      <c r="I34" s="224">
        <f t="shared" si="0"/>
        <v>8</v>
      </c>
      <c r="J34" s="225">
        <f t="shared" si="1"/>
        <v>960</v>
      </c>
      <c r="K34" s="224"/>
      <c r="L34" s="225"/>
    </row>
    <row r="35" spans="1:12" ht="12.75" customHeight="1">
      <c r="A35" s="26"/>
      <c r="B35" s="13"/>
      <c r="C35" s="192">
        <v>0.5</v>
      </c>
      <c r="D35" s="200">
        <v>10</v>
      </c>
      <c r="E35" s="191">
        <v>1</v>
      </c>
      <c r="F35" s="191">
        <f>Max!$B$3*C35</f>
        <v>100</v>
      </c>
      <c r="G35" s="224"/>
      <c r="H35" s="225"/>
      <c r="I35" s="224">
        <f t="shared" si="0"/>
        <v>10</v>
      </c>
      <c r="J35" s="225">
        <f t="shared" si="1"/>
        <v>1000</v>
      </c>
      <c r="K35" s="224"/>
      <c r="L35" s="225"/>
    </row>
    <row r="36" spans="1:12" ht="12.75" customHeight="1">
      <c r="A36" s="27">
        <v>3</v>
      </c>
      <c r="B36" s="17" t="s">
        <v>73</v>
      </c>
      <c r="C36" s="194"/>
      <c r="D36" s="193">
        <v>10</v>
      </c>
      <c r="E36" s="193">
        <v>5</v>
      </c>
      <c r="F36" s="193"/>
      <c r="G36" s="224"/>
      <c r="H36" s="225"/>
      <c r="I36" s="224"/>
      <c r="J36" s="225"/>
      <c r="K36" s="224"/>
      <c r="L36" s="225"/>
    </row>
    <row r="37" spans="1:12" ht="12.75" customHeight="1">
      <c r="A37" s="28">
        <v>4</v>
      </c>
      <c r="B37" s="21" t="s">
        <v>12</v>
      </c>
      <c r="C37" s="196">
        <v>0.5</v>
      </c>
      <c r="D37" s="201">
        <v>4</v>
      </c>
      <c r="E37" s="195">
        <v>1</v>
      </c>
      <c r="F37" s="195">
        <f>Max!$B$4*C37</f>
        <v>110</v>
      </c>
      <c r="G37" s="224"/>
      <c r="H37" s="225"/>
      <c r="I37" s="224"/>
      <c r="J37" s="225"/>
      <c r="K37" s="224">
        <f>D37*E37</f>
        <v>4</v>
      </c>
      <c r="L37" s="225">
        <f>F37*K37</f>
        <v>440</v>
      </c>
    </row>
    <row r="38" spans="1:12" ht="12.75" customHeight="1">
      <c r="A38" s="28"/>
      <c r="B38" s="21"/>
      <c r="C38" s="196">
        <v>0.6</v>
      </c>
      <c r="D38" s="201">
        <v>4</v>
      </c>
      <c r="E38" s="195">
        <v>1</v>
      </c>
      <c r="F38" s="195">
        <f>Max!$B$4*C38</f>
        <v>132</v>
      </c>
      <c r="G38" s="224"/>
      <c r="H38" s="225"/>
      <c r="I38" s="224"/>
      <c r="J38" s="225"/>
      <c r="K38" s="224">
        <f>D38*E38</f>
        <v>4</v>
      </c>
      <c r="L38" s="225">
        <f>F38*K38</f>
        <v>528</v>
      </c>
    </row>
    <row r="39" spans="1:12" ht="12.75" customHeight="1">
      <c r="A39" s="28"/>
      <c r="B39" s="21"/>
      <c r="C39" s="196">
        <v>0.7</v>
      </c>
      <c r="D39" s="201">
        <v>4</v>
      </c>
      <c r="E39" s="195">
        <v>5</v>
      </c>
      <c r="F39" s="195">
        <f>Max!$B$4*C39</f>
        <v>154</v>
      </c>
      <c r="G39" s="224"/>
      <c r="H39" s="225"/>
      <c r="I39" s="224"/>
      <c r="J39" s="225"/>
      <c r="K39" s="224">
        <f>D39*E39</f>
        <v>20</v>
      </c>
      <c r="L39" s="225">
        <f>F39*K39</f>
        <v>3080</v>
      </c>
    </row>
    <row r="40" spans="1:12" ht="12.75" customHeight="1">
      <c r="A40" s="27">
        <v>5</v>
      </c>
      <c r="B40" s="17" t="s">
        <v>75</v>
      </c>
      <c r="C40" s="194"/>
      <c r="D40" s="202">
        <v>5</v>
      </c>
      <c r="E40" s="193">
        <v>5</v>
      </c>
      <c r="F40" s="193"/>
      <c r="G40" s="224"/>
      <c r="H40" s="225"/>
      <c r="I40" s="224"/>
      <c r="J40" s="225"/>
      <c r="K40" s="224"/>
      <c r="L40" s="225"/>
    </row>
    <row r="41" spans="3:12" ht="12.75" customHeight="1">
      <c r="C41" s="182"/>
      <c r="D41" s="180"/>
      <c r="E41" s="180"/>
      <c r="F41" s="180"/>
      <c r="G41" s="224"/>
      <c r="H41" s="225"/>
      <c r="I41" s="224"/>
      <c r="J41" s="225"/>
      <c r="K41" s="224"/>
      <c r="L41" s="225"/>
    </row>
    <row r="42" spans="1:12" ht="12.75" customHeight="1">
      <c r="A42" s="4" t="s">
        <v>102</v>
      </c>
      <c r="C42" s="7" t="s">
        <v>8</v>
      </c>
      <c r="D42" s="217" t="s">
        <v>6</v>
      </c>
      <c r="E42" s="217" t="s">
        <v>7</v>
      </c>
      <c r="F42" s="29" t="s">
        <v>9</v>
      </c>
      <c r="G42" s="224"/>
      <c r="H42" s="225"/>
      <c r="I42" s="224"/>
      <c r="J42" s="225"/>
      <c r="K42" s="224"/>
      <c r="L42" s="225"/>
    </row>
    <row r="43" spans="1:12" ht="12.75" customHeight="1">
      <c r="A43" s="26">
        <v>1</v>
      </c>
      <c r="B43" s="13" t="s">
        <v>107</v>
      </c>
      <c r="C43" s="192">
        <v>0.5</v>
      </c>
      <c r="D43" s="200">
        <v>5</v>
      </c>
      <c r="E43" s="191">
        <v>1</v>
      </c>
      <c r="F43" s="191">
        <f>Max!$B$3*C43</f>
        <v>100</v>
      </c>
      <c r="G43" s="224"/>
      <c r="H43" s="225"/>
      <c r="I43" s="224">
        <f>D43*E43</f>
        <v>5</v>
      </c>
      <c r="J43" s="225">
        <f>F43*I43</f>
        <v>500</v>
      </c>
      <c r="K43" s="224"/>
      <c r="L43" s="225"/>
    </row>
    <row r="44" spans="1:12" ht="12.75" customHeight="1">
      <c r="A44" s="26"/>
      <c r="B44" s="13"/>
      <c r="C44" s="192">
        <v>0.6</v>
      </c>
      <c r="D44" s="200">
        <v>4</v>
      </c>
      <c r="E44" s="191">
        <v>1</v>
      </c>
      <c r="F44" s="191">
        <f>Max!$B$3*C44</f>
        <v>120</v>
      </c>
      <c r="G44" s="224"/>
      <c r="H44" s="225"/>
      <c r="I44" s="224">
        <f>D44*E44</f>
        <v>4</v>
      </c>
      <c r="J44" s="225">
        <f>F44*I44</f>
        <v>480</v>
      </c>
      <c r="K44" s="224"/>
      <c r="L44" s="225"/>
    </row>
    <row r="45" spans="1:12" ht="12.75" customHeight="1">
      <c r="A45" s="26"/>
      <c r="B45" s="13"/>
      <c r="C45" s="192">
        <v>0.7</v>
      </c>
      <c r="D45" s="200">
        <v>3</v>
      </c>
      <c r="E45" s="191">
        <v>2</v>
      </c>
      <c r="F45" s="191">
        <f>Max!$B$3*C45</f>
        <v>140</v>
      </c>
      <c r="G45" s="224"/>
      <c r="H45" s="225"/>
      <c r="I45" s="224">
        <f>D45*E45</f>
        <v>6</v>
      </c>
      <c r="J45" s="225">
        <f>F45*I45</f>
        <v>840</v>
      </c>
      <c r="K45" s="224"/>
      <c r="L45" s="225"/>
    </row>
    <row r="46" spans="1:12" ht="12.75" customHeight="1">
      <c r="A46" s="26"/>
      <c r="B46" s="13"/>
      <c r="C46" s="192">
        <v>0.8</v>
      </c>
      <c r="D46" s="200">
        <v>3</v>
      </c>
      <c r="E46" s="191">
        <v>5</v>
      </c>
      <c r="F46" s="191">
        <f>Max!$B$3*C46</f>
        <v>160</v>
      </c>
      <c r="G46" s="224"/>
      <c r="H46" s="225"/>
      <c r="I46" s="224">
        <f>D46*E46</f>
        <v>15</v>
      </c>
      <c r="J46" s="225">
        <f>F46*I46</f>
        <v>2400</v>
      </c>
      <c r="K46" s="224"/>
      <c r="L46" s="225"/>
    </row>
    <row r="47" spans="1:12" ht="12.75" customHeight="1">
      <c r="A47" s="25">
        <v>2</v>
      </c>
      <c r="B47" s="9" t="s">
        <v>4</v>
      </c>
      <c r="C47" s="184">
        <v>0.5</v>
      </c>
      <c r="D47" s="203">
        <v>5</v>
      </c>
      <c r="E47" s="183">
        <v>1</v>
      </c>
      <c r="F47" s="183">
        <f>Max!$B$2*C47</f>
        <v>105</v>
      </c>
      <c r="G47" s="224">
        <f>D47*E47</f>
        <v>5</v>
      </c>
      <c r="H47" s="225">
        <f>F47*G47</f>
        <v>525</v>
      </c>
      <c r="I47" s="224"/>
      <c r="J47" s="225"/>
      <c r="K47" s="224"/>
      <c r="L47" s="225"/>
    </row>
    <row r="48" spans="1:12" ht="12.75" customHeight="1">
      <c r="A48" s="25"/>
      <c r="B48" s="9"/>
      <c r="C48" s="184">
        <v>0.6</v>
      </c>
      <c r="D48" s="203">
        <v>4</v>
      </c>
      <c r="E48" s="183">
        <v>1</v>
      </c>
      <c r="F48" s="183">
        <f>Max!$B$2*C48</f>
        <v>126</v>
      </c>
      <c r="G48" s="224">
        <f>D48*E48</f>
        <v>4</v>
      </c>
      <c r="H48" s="225">
        <f>F48*G48</f>
        <v>504</v>
      </c>
      <c r="I48" s="224"/>
      <c r="J48" s="225"/>
      <c r="K48" s="224"/>
      <c r="L48" s="225"/>
    </row>
    <row r="49" spans="1:12" ht="12.75" customHeight="1">
      <c r="A49" s="25"/>
      <c r="B49" s="9"/>
      <c r="C49" s="184">
        <v>0.7</v>
      </c>
      <c r="D49" s="203">
        <v>3</v>
      </c>
      <c r="E49" s="183">
        <v>2</v>
      </c>
      <c r="F49" s="183">
        <f>Max!$B$2*C49</f>
        <v>147</v>
      </c>
      <c r="G49" s="224">
        <f>D49*E49</f>
        <v>6</v>
      </c>
      <c r="H49" s="225">
        <f>F49*G49</f>
        <v>882</v>
      </c>
      <c r="I49" s="224"/>
      <c r="J49" s="225"/>
      <c r="K49" s="224"/>
      <c r="L49" s="225"/>
    </row>
    <row r="50" spans="1:12" ht="12.75" customHeight="1">
      <c r="A50" s="25"/>
      <c r="B50" s="9"/>
      <c r="C50" s="184">
        <v>0.8</v>
      </c>
      <c r="D50" s="203">
        <v>3</v>
      </c>
      <c r="E50" s="183">
        <v>6</v>
      </c>
      <c r="F50" s="183">
        <f>Max!$B$2*C50</f>
        <v>168</v>
      </c>
      <c r="G50" s="224">
        <f>D50*E50</f>
        <v>18</v>
      </c>
      <c r="H50" s="225">
        <f>F50*G50</f>
        <v>3024</v>
      </c>
      <c r="I50" s="224"/>
      <c r="J50" s="225"/>
      <c r="K50" s="224"/>
      <c r="L50" s="225"/>
    </row>
    <row r="51" spans="1:12" ht="12.75" customHeight="1">
      <c r="A51" s="26">
        <v>3</v>
      </c>
      <c r="B51" s="13" t="s">
        <v>107</v>
      </c>
      <c r="C51" s="192">
        <v>0.55</v>
      </c>
      <c r="D51" s="200">
        <v>5</v>
      </c>
      <c r="E51" s="191">
        <v>1</v>
      </c>
      <c r="F51" s="191">
        <f>Max!$B$3*C51</f>
        <v>110.00000000000001</v>
      </c>
      <c r="G51" s="224"/>
      <c r="H51" s="225"/>
      <c r="I51" s="224">
        <f>D51*E51</f>
        <v>5</v>
      </c>
      <c r="J51" s="225">
        <f>F51*I51</f>
        <v>550.0000000000001</v>
      </c>
      <c r="K51" s="224"/>
      <c r="L51" s="225"/>
    </row>
    <row r="52" spans="1:12" ht="12.75" customHeight="1">
      <c r="A52" s="26"/>
      <c r="B52" s="13"/>
      <c r="C52" s="192">
        <v>0.65</v>
      </c>
      <c r="D52" s="200">
        <v>4</v>
      </c>
      <c r="E52" s="191">
        <v>1</v>
      </c>
      <c r="F52" s="191">
        <f>Max!$B$3*C52</f>
        <v>130</v>
      </c>
      <c r="G52" s="224"/>
      <c r="H52" s="225"/>
      <c r="I52" s="224">
        <f>D52*E52</f>
        <v>4</v>
      </c>
      <c r="J52" s="225">
        <f>F52*I52</f>
        <v>520</v>
      </c>
      <c r="K52" s="224"/>
      <c r="L52" s="225"/>
    </row>
    <row r="53" spans="1:12" ht="12.75" customHeight="1">
      <c r="A53" s="26"/>
      <c r="B53" s="13"/>
      <c r="C53" s="192">
        <v>0.75</v>
      </c>
      <c r="D53" s="200">
        <v>3</v>
      </c>
      <c r="E53" s="191">
        <v>5</v>
      </c>
      <c r="F53" s="191">
        <f>Max!$B$3*C53</f>
        <v>150</v>
      </c>
      <c r="G53" s="224"/>
      <c r="H53" s="225"/>
      <c r="I53" s="224">
        <f>D53*E53</f>
        <v>15</v>
      </c>
      <c r="J53" s="225">
        <f>F53*I53</f>
        <v>2250</v>
      </c>
      <c r="K53" s="224"/>
      <c r="L53" s="225"/>
    </row>
    <row r="54" spans="1:12" ht="12.75" customHeight="1">
      <c r="A54" s="27">
        <v>4</v>
      </c>
      <c r="B54" s="17" t="s">
        <v>73</v>
      </c>
      <c r="C54" s="194"/>
      <c r="D54" s="193">
        <v>10</v>
      </c>
      <c r="E54" s="193">
        <v>5</v>
      </c>
      <c r="F54" s="193"/>
      <c r="G54" s="224"/>
      <c r="H54" s="225"/>
      <c r="I54" s="224"/>
      <c r="J54" s="225"/>
      <c r="K54" s="224"/>
      <c r="L54" s="225"/>
    </row>
    <row r="55" spans="1:12" ht="12.75" customHeight="1">
      <c r="A55" s="50">
        <v>5</v>
      </c>
      <c r="B55" s="51" t="s">
        <v>10</v>
      </c>
      <c r="C55" s="53"/>
      <c r="D55" s="52">
        <v>10</v>
      </c>
      <c r="E55" s="54">
        <v>3</v>
      </c>
      <c r="F55" s="54"/>
      <c r="G55" s="224"/>
      <c r="H55" s="225"/>
      <c r="I55" s="224"/>
      <c r="J55" s="225"/>
      <c r="K55" s="224"/>
      <c r="L55" s="225"/>
    </row>
    <row r="56" spans="3:12" ht="12.75" customHeight="1">
      <c r="C56" s="7"/>
      <c r="D56" s="29"/>
      <c r="E56" s="29"/>
      <c r="F56" s="29"/>
      <c r="G56" s="224"/>
      <c r="H56" s="225"/>
      <c r="I56" s="224"/>
      <c r="J56" s="225"/>
      <c r="K56" s="224"/>
      <c r="L56" s="225"/>
    </row>
    <row r="57" spans="1:12" ht="12.75" customHeight="1">
      <c r="A57" s="4" t="s">
        <v>103</v>
      </c>
      <c r="C57" s="7" t="s">
        <v>8</v>
      </c>
      <c r="D57" s="217" t="s">
        <v>6</v>
      </c>
      <c r="E57" s="217" t="s">
        <v>7</v>
      </c>
      <c r="F57" s="29" t="s">
        <v>9</v>
      </c>
      <c r="G57" s="224"/>
      <c r="H57" s="225"/>
      <c r="I57" s="224"/>
      <c r="J57" s="225"/>
      <c r="K57" s="224"/>
      <c r="L57" s="225"/>
    </row>
    <row r="58" spans="1:12" ht="12.75" customHeight="1">
      <c r="A58" s="28">
        <v>1</v>
      </c>
      <c r="B58" s="21" t="s">
        <v>83</v>
      </c>
      <c r="C58" s="196">
        <v>0.5</v>
      </c>
      <c r="D58" s="201">
        <v>3</v>
      </c>
      <c r="E58" s="195">
        <v>2</v>
      </c>
      <c r="F58" s="195">
        <f>Max!$B$4*C58</f>
        <v>110</v>
      </c>
      <c r="G58" s="224"/>
      <c r="H58" s="225"/>
      <c r="I58" s="224"/>
      <c r="J58" s="225"/>
      <c r="K58" s="224">
        <f>D58*E58</f>
        <v>6</v>
      </c>
      <c r="L58" s="225">
        <f>F58*K58</f>
        <v>660</v>
      </c>
    </row>
    <row r="59" spans="1:12" ht="12.75" customHeight="1">
      <c r="A59" s="28"/>
      <c r="B59" s="21"/>
      <c r="C59" s="196">
        <v>0.6</v>
      </c>
      <c r="D59" s="201">
        <v>2</v>
      </c>
      <c r="E59" s="195">
        <v>4</v>
      </c>
      <c r="F59" s="195">
        <f>Max!$B$4*C59</f>
        <v>132</v>
      </c>
      <c r="G59" s="224"/>
      <c r="H59" s="225"/>
      <c r="I59" s="224"/>
      <c r="J59" s="225"/>
      <c r="K59" s="224">
        <f>D59*E59</f>
        <v>8</v>
      </c>
      <c r="L59" s="225">
        <f>F59*K59</f>
        <v>1056</v>
      </c>
    </row>
    <row r="60" spans="1:12" ht="12.75" customHeight="1">
      <c r="A60" s="27">
        <v>2</v>
      </c>
      <c r="B60" s="17" t="s">
        <v>108</v>
      </c>
      <c r="C60" s="194"/>
      <c r="D60" s="202">
        <v>4</v>
      </c>
      <c r="E60" s="193">
        <v>6</v>
      </c>
      <c r="F60" s="193"/>
      <c r="G60" s="224"/>
      <c r="H60" s="225"/>
      <c r="I60" s="224"/>
      <c r="J60" s="225"/>
      <c r="K60" s="224"/>
      <c r="L60" s="225"/>
    </row>
    <row r="61" spans="1:12" ht="12.75" customHeight="1">
      <c r="A61" s="27">
        <v>3</v>
      </c>
      <c r="B61" s="219" t="s">
        <v>104</v>
      </c>
      <c r="C61" s="194"/>
      <c r="D61" s="202">
        <v>6</v>
      </c>
      <c r="E61" s="193">
        <v>5</v>
      </c>
      <c r="F61" s="193"/>
      <c r="G61" s="224"/>
      <c r="H61" s="225"/>
      <c r="I61" s="224"/>
      <c r="J61" s="225"/>
      <c r="K61" s="224"/>
      <c r="L61" s="225"/>
    </row>
    <row r="62" spans="1:12" ht="12.75" customHeight="1">
      <c r="A62" s="28">
        <v>4</v>
      </c>
      <c r="B62" s="21" t="s">
        <v>13</v>
      </c>
      <c r="C62" s="196">
        <v>0.6</v>
      </c>
      <c r="D62" s="201">
        <v>4</v>
      </c>
      <c r="E62" s="195">
        <v>1</v>
      </c>
      <c r="F62" s="195">
        <f>Max!$B$4*C62</f>
        <v>132</v>
      </c>
      <c r="G62" s="224"/>
      <c r="H62" s="225"/>
      <c r="I62" s="224"/>
      <c r="J62" s="225"/>
      <c r="K62" s="224">
        <f>D62*E62</f>
        <v>4</v>
      </c>
      <c r="L62" s="225">
        <f>F62*K62</f>
        <v>528</v>
      </c>
    </row>
    <row r="63" spans="1:12" ht="12.75" customHeight="1">
      <c r="A63" s="28"/>
      <c r="B63" s="21"/>
      <c r="C63" s="196">
        <v>0.7</v>
      </c>
      <c r="D63" s="201">
        <v>4</v>
      </c>
      <c r="E63" s="195">
        <v>2</v>
      </c>
      <c r="F63" s="195">
        <f>Max!$B$4*C63</f>
        <v>154</v>
      </c>
      <c r="G63" s="224"/>
      <c r="H63" s="225"/>
      <c r="I63" s="224"/>
      <c r="J63" s="225"/>
      <c r="K63" s="224">
        <f>D63*E63</f>
        <v>8</v>
      </c>
      <c r="L63" s="225">
        <f>F63*K63</f>
        <v>1232</v>
      </c>
    </row>
    <row r="64" spans="1:12" ht="12.75" customHeight="1">
      <c r="A64" s="28"/>
      <c r="B64" s="21"/>
      <c r="C64" s="196">
        <v>0.8</v>
      </c>
      <c r="D64" s="201">
        <v>3</v>
      </c>
      <c r="E64" s="195">
        <v>2</v>
      </c>
      <c r="F64" s="195">
        <f>Max!$B$4*C64</f>
        <v>176</v>
      </c>
      <c r="G64" s="224"/>
      <c r="H64" s="225"/>
      <c r="I64" s="224"/>
      <c r="J64" s="225"/>
      <c r="K64" s="224">
        <f>D64*E64</f>
        <v>6</v>
      </c>
      <c r="L64" s="225">
        <f>F64*K64</f>
        <v>1056</v>
      </c>
    </row>
    <row r="65" spans="1:12" ht="12.75" customHeight="1">
      <c r="A65" s="28"/>
      <c r="B65" s="21"/>
      <c r="C65" s="196">
        <v>0.9</v>
      </c>
      <c r="D65" s="201">
        <v>2</v>
      </c>
      <c r="E65" s="195">
        <v>4</v>
      </c>
      <c r="F65" s="195">
        <f>Max!$B$4*C65</f>
        <v>198</v>
      </c>
      <c r="G65" s="224"/>
      <c r="H65" s="225"/>
      <c r="I65" s="224"/>
      <c r="J65" s="225"/>
      <c r="K65" s="224">
        <f>D65*E65</f>
        <v>8</v>
      </c>
      <c r="L65" s="225">
        <f>F65*K65</f>
        <v>1584</v>
      </c>
    </row>
    <row r="66" spans="1:12" ht="12.75" customHeight="1">
      <c r="A66" s="27">
        <v>5</v>
      </c>
      <c r="B66" s="17" t="s">
        <v>88</v>
      </c>
      <c r="C66" s="194"/>
      <c r="D66" s="202">
        <v>5</v>
      </c>
      <c r="E66" s="193">
        <v>5</v>
      </c>
      <c r="F66" s="193"/>
      <c r="G66" s="224"/>
      <c r="H66" s="225"/>
      <c r="I66" s="224"/>
      <c r="J66" s="225"/>
      <c r="K66" s="224"/>
      <c r="L66" s="225"/>
    </row>
    <row r="67" spans="3:12" ht="12.75" customHeight="1">
      <c r="C67" s="182"/>
      <c r="D67" s="180"/>
      <c r="E67" s="180"/>
      <c r="F67" s="180"/>
      <c r="G67" s="226">
        <f aca="true" t="shared" si="2" ref="G67:L67">SUM(G7:G66)</f>
        <v>92</v>
      </c>
      <c r="H67" s="227">
        <f t="shared" si="2"/>
        <v>13125</v>
      </c>
      <c r="I67" s="226">
        <f t="shared" si="2"/>
        <v>150</v>
      </c>
      <c r="J67" s="227">
        <f t="shared" si="2"/>
        <v>20300</v>
      </c>
      <c r="K67" s="226">
        <f t="shared" si="2"/>
        <v>97</v>
      </c>
      <c r="L67" s="227">
        <f t="shared" si="2"/>
        <v>14696</v>
      </c>
    </row>
    <row r="68" spans="1:12" ht="12.75" customHeight="1">
      <c r="A68" s="4" t="s">
        <v>14</v>
      </c>
      <c r="B68" s="4"/>
      <c r="C68" s="182"/>
      <c r="D68" s="180"/>
      <c r="E68" s="180"/>
      <c r="F68" s="180"/>
      <c r="G68" s="224"/>
      <c r="H68" s="225"/>
      <c r="I68" s="224"/>
      <c r="J68" s="225"/>
      <c r="K68" s="224"/>
      <c r="L68" s="225"/>
    </row>
    <row r="69" spans="1:12" ht="12.75" customHeight="1">
      <c r="A69" s="4" t="s">
        <v>100</v>
      </c>
      <c r="C69" s="7" t="s">
        <v>8</v>
      </c>
      <c r="D69" s="217" t="s">
        <v>6</v>
      </c>
      <c r="E69" s="217" t="s">
        <v>7</v>
      </c>
      <c r="F69" s="29" t="s">
        <v>9</v>
      </c>
      <c r="G69" s="224"/>
      <c r="H69" s="225"/>
      <c r="I69" s="224"/>
      <c r="J69" s="225"/>
      <c r="K69" s="224"/>
      <c r="L69" s="225"/>
    </row>
    <row r="70" spans="1:12" ht="12.75" customHeight="1">
      <c r="A70" s="26">
        <v>1</v>
      </c>
      <c r="B70" s="13" t="s">
        <v>107</v>
      </c>
      <c r="C70" s="192">
        <v>0.5</v>
      </c>
      <c r="D70" s="200">
        <v>5</v>
      </c>
      <c r="E70" s="191">
        <v>1</v>
      </c>
      <c r="F70" s="191">
        <f>Max!$B$3*C70</f>
        <v>100</v>
      </c>
      <c r="G70" s="224"/>
      <c r="H70" s="225"/>
      <c r="I70" s="224">
        <f>D70*E70</f>
        <v>5</v>
      </c>
      <c r="J70" s="225">
        <f>F70*I70</f>
        <v>500</v>
      </c>
      <c r="K70" s="224"/>
      <c r="L70" s="225"/>
    </row>
    <row r="71" spans="1:12" ht="12.75" customHeight="1">
      <c r="A71" s="26"/>
      <c r="B71" s="13"/>
      <c r="C71" s="192">
        <v>0.6</v>
      </c>
      <c r="D71" s="200">
        <v>4</v>
      </c>
      <c r="E71" s="191">
        <v>1</v>
      </c>
      <c r="F71" s="191">
        <f>Max!$B$3*C71</f>
        <v>120</v>
      </c>
      <c r="G71" s="224"/>
      <c r="H71" s="225"/>
      <c r="I71" s="224">
        <f>D71*E71</f>
        <v>4</v>
      </c>
      <c r="J71" s="225">
        <f>F71*I71</f>
        <v>480</v>
      </c>
      <c r="K71" s="224"/>
      <c r="L71" s="225"/>
    </row>
    <row r="72" spans="1:12" ht="12.75" customHeight="1">
      <c r="A72" s="26"/>
      <c r="B72" s="13"/>
      <c r="C72" s="192">
        <v>0.7</v>
      </c>
      <c r="D72" s="200">
        <v>3</v>
      </c>
      <c r="E72" s="191">
        <v>2</v>
      </c>
      <c r="F72" s="191">
        <f>Max!$B$3*C72</f>
        <v>140</v>
      </c>
      <c r="G72" s="224"/>
      <c r="H72" s="225"/>
      <c r="I72" s="224">
        <f>D72*E72</f>
        <v>6</v>
      </c>
      <c r="J72" s="225">
        <f>F72*I72</f>
        <v>840</v>
      </c>
      <c r="K72" s="224"/>
      <c r="L72" s="225"/>
    </row>
    <row r="73" spans="1:12" ht="12.75" customHeight="1">
      <c r="A73" s="26"/>
      <c r="B73" s="13"/>
      <c r="C73" s="192">
        <v>0.8</v>
      </c>
      <c r="D73" s="200">
        <v>3</v>
      </c>
      <c r="E73" s="191">
        <v>3</v>
      </c>
      <c r="F73" s="191">
        <f>Max!$B$3*C73</f>
        <v>160</v>
      </c>
      <c r="G73" s="224"/>
      <c r="H73" s="225"/>
      <c r="I73" s="224">
        <f>D73*E73</f>
        <v>9</v>
      </c>
      <c r="J73" s="225">
        <f>F73*I73</f>
        <v>1440</v>
      </c>
      <c r="K73" s="224"/>
      <c r="L73" s="225"/>
    </row>
    <row r="74" spans="1:12" ht="12.75" customHeight="1">
      <c r="A74" s="26"/>
      <c r="B74" s="13"/>
      <c r="C74" s="192">
        <v>0.85</v>
      </c>
      <c r="D74" s="200">
        <v>2</v>
      </c>
      <c r="E74" s="191">
        <v>3</v>
      </c>
      <c r="F74" s="191">
        <f>Max!$B$3*C74</f>
        <v>170</v>
      </c>
      <c r="G74" s="224"/>
      <c r="H74" s="225"/>
      <c r="I74" s="224">
        <f>D74*E74</f>
        <v>6</v>
      </c>
      <c r="J74" s="225">
        <f>F74*I74</f>
        <v>1020</v>
      </c>
      <c r="K74" s="224"/>
      <c r="L74" s="225"/>
    </row>
    <row r="75" spans="1:12" ht="12.75" customHeight="1">
      <c r="A75" s="25">
        <v>2</v>
      </c>
      <c r="B75" s="9" t="s">
        <v>4</v>
      </c>
      <c r="C75" s="184">
        <v>0.5</v>
      </c>
      <c r="D75" s="203">
        <v>5</v>
      </c>
      <c r="E75" s="183">
        <v>1</v>
      </c>
      <c r="F75" s="183">
        <f>Max!$B$2*C75</f>
        <v>105</v>
      </c>
      <c r="G75" s="224">
        <f>D75*E75</f>
        <v>5</v>
      </c>
      <c r="H75" s="225">
        <f>F75*G75</f>
        <v>525</v>
      </c>
      <c r="I75" s="224"/>
      <c r="J75" s="225"/>
      <c r="K75" s="224"/>
      <c r="L75" s="225"/>
    </row>
    <row r="76" spans="1:12" ht="12.75" customHeight="1">
      <c r="A76" s="25"/>
      <c r="B76" s="9"/>
      <c r="C76" s="184">
        <v>0.6</v>
      </c>
      <c r="D76" s="203">
        <v>4</v>
      </c>
      <c r="E76" s="183">
        <v>1</v>
      </c>
      <c r="F76" s="183">
        <f>Max!$B$2*C76</f>
        <v>126</v>
      </c>
      <c r="G76" s="224">
        <f>D76*E76</f>
        <v>4</v>
      </c>
      <c r="H76" s="225">
        <f>F76*G76</f>
        <v>504</v>
      </c>
      <c r="I76" s="224"/>
      <c r="J76" s="225"/>
      <c r="K76" s="224"/>
      <c r="L76" s="225"/>
    </row>
    <row r="77" spans="1:12" ht="12.75" customHeight="1">
      <c r="A77" s="25"/>
      <c r="B77" s="9"/>
      <c r="C77" s="184">
        <v>0.7</v>
      </c>
      <c r="D77" s="203">
        <v>3</v>
      </c>
      <c r="E77" s="183">
        <v>2</v>
      </c>
      <c r="F77" s="183">
        <f>Max!$B$2*C77</f>
        <v>147</v>
      </c>
      <c r="G77" s="224">
        <f>D77*E77</f>
        <v>6</v>
      </c>
      <c r="H77" s="225">
        <f>F77*G77</f>
        <v>882</v>
      </c>
      <c r="I77" s="224"/>
      <c r="J77" s="225"/>
      <c r="K77" s="224"/>
      <c r="L77" s="225"/>
    </row>
    <row r="78" spans="1:12" ht="12.75" customHeight="1">
      <c r="A78" s="25"/>
      <c r="B78" s="9"/>
      <c r="C78" s="184">
        <v>0.8</v>
      </c>
      <c r="D78" s="203">
        <v>3</v>
      </c>
      <c r="E78" s="183">
        <v>5</v>
      </c>
      <c r="F78" s="183">
        <f>Max!$B$2*C78</f>
        <v>168</v>
      </c>
      <c r="G78" s="224">
        <f>D78*E78</f>
        <v>15</v>
      </c>
      <c r="H78" s="225">
        <f>F78*G78</f>
        <v>2520</v>
      </c>
      <c r="I78" s="224"/>
      <c r="J78" s="225"/>
      <c r="K78" s="224"/>
      <c r="L78" s="225"/>
    </row>
    <row r="79" spans="1:12" ht="12.75" customHeight="1">
      <c r="A79" s="26">
        <v>3</v>
      </c>
      <c r="B79" s="13" t="s">
        <v>107</v>
      </c>
      <c r="C79" s="192">
        <v>0.55</v>
      </c>
      <c r="D79" s="200">
        <v>4</v>
      </c>
      <c r="E79" s="191">
        <v>1</v>
      </c>
      <c r="F79" s="191">
        <f>Max!$B$3*C79</f>
        <v>110.00000000000001</v>
      </c>
      <c r="G79" s="224"/>
      <c r="H79" s="225"/>
      <c r="I79" s="224">
        <f>D79*E79</f>
        <v>4</v>
      </c>
      <c r="J79" s="225">
        <f>F79*I79</f>
        <v>440.00000000000006</v>
      </c>
      <c r="K79" s="224"/>
      <c r="L79" s="225"/>
    </row>
    <row r="80" spans="1:12" ht="12.75" customHeight="1">
      <c r="A80" s="26"/>
      <c r="B80" s="13"/>
      <c r="C80" s="192">
        <v>0.65</v>
      </c>
      <c r="D80" s="200">
        <v>4</v>
      </c>
      <c r="E80" s="191">
        <v>2</v>
      </c>
      <c r="F80" s="191">
        <f>Max!$B$3*C80</f>
        <v>130</v>
      </c>
      <c r="G80" s="224"/>
      <c r="H80" s="225"/>
      <c r="I80" s="224">
        <f>D80*E80</f>
        <v>8</v>
      </c>
      <c r="J80" s="225">
        <f>F80*I80</f>
        <v>1040</v>
      </c>
      <c r="K80" s="224"/>
      <c r="L80" s="225"/>
    </row>
    <row r="81" spans="1:12" ht="12.75" customHeight="1">
      <c r="A81" s="26"/>
      <c r="B81" s="13"/>
      <c r="C81" s="192">
        <v>0.75</v>
      </c>
      <c r="D81" s="200">
        <v>4</v>
      </c>
      <c r="E81" s="191">
        <v>4</v>
      </c>
      <c r="F81" s="191">
        <f>Max!$B$3*C81</f>
        <v>150</v>
      </c>
      <c r="G81" s="224"/>
      <c r="H81" s="225"/>
      <c r="I81" s="224">
        <f>D81*E81</f>
        <v>16</v>
      </c>
      <c r="J81" s="225">
        <f>F81*I81</f>
        <v>2400</v>
      </c>
      <c r="K81" s="224"/>
      <c r="L81" s="225"/>
    </row>
    <row r="82" spans="1:12" ht="12.75" customHeight="1">
      <c r="A82" s="27">
        <v>4</v>
      </c>
      <c r="B82" s="17" t="s">
        <v>73</v>
      </c>
      <c r="C82" s="194"/>
      <c r="D82" s="193">
        <v>10</v>
      </c>
      <c r="E82" s="193">
        <v>5</v>
      </c>
      <c r="F82" s="193"/>
      <c r="G82" s="224"/>
      <c r="H82" s="225"/>
      <c r="I82" s="224"/>
      <c r="J82" s="225"/>
      <c r="K82" s="224"/>
      <c r="L82" s="225"/>
    </row>
    <row r="83" spans="1:12" ht="12.75" customHeight="1">
      <c r="A83" s="50">
        <v>5</v>
      </c>
      <c r="B83" s="51" t="s">
        <v>10</v>
      </c>
      <c r="C83" s="53"/>
      <c r="D83" s="52">
        <v>10</v>
      </c>
      <c r="E83" s="54">
        <v>3</v>
      </c>
      <c r="F83" s="54"/>
      <c r="G83" s="224"/>
      <c r="H83" s="225"/>
      <c r="I83" s="224"/>
      <c r="J83" s="225"/>
      <c r="K83" s="224"/>
      <c r="L83" s="225"/>
    </row>
    <row r="84" spans="3:12" ht="12.75" customHeight="1">
      <c r="C84" s="182"/>
      <c r="D84" s="180"/>
      <c r="E84" s="180"/>
      <c r="F84" s="180"/>
      <c r="G84" s="224"/>
      <c r="H84" s="225"/>
      <c r="I84" s="224"/>
      <c r="J84" s="225"/>
      <c r="K84" s="224"/>
      <c r="L84" s="225"/>
    </row>
    <row r="85" spans="1:12" ht="12.75" customHeight="1">
      <c r="A85" s="4" t="s">
        <v>101</v>
      </c>
      <c r="C85" s="7" t="s">
        <v>8</v>
      </c>
      <c r="D85" s="217" t="s">
        <v>6</v>
      </c>
      <c r="E85" s="217" t="s">
        <v>7</v>
      </c>
      <c r="F85" s="29" t="s">
        <v>9</v>
      </c>
      <c r="G85" s="224"/>
      <c r="H85" s="225"/>
      <c r="I85" s="224"/>
      <c r="J85" s="225"/>
      <c r="K85" s="224"/>
      <c r="L85" s="225"/>
    </row>
    <row r="86" spans="1:12" ht="12.75" customHeight="1">
      <c r="A86" s="28">
        <v>1</v>
      </c>
      <c r="B86" s="21" t="s">
        <v>83</v>
      </c>
      <c r="C86" s="196">
        <v>0.5</v>
      </c>
      <c r="D86" s="201">
        <v>3</v>
      </c>
      <c r="E86" s="195">
        <v>1</v>
      </c>
      <c r="F86" s="195">
        <f>Max!$B$4*C86</f>
        <v>110</v>
      </c>
      <c r="G86" s="224"/>
      <c r="H86" s="225"/>
      <c r="I86" s="224"/>
      <c r="J86" s="225"/>
      <c r="K86" s="224">
        <f>D86*E86</f>
        <v>3</v>
      </c>
      <c r="L86" s="225">
        <f>F86*K86</f>
        <v>330</v>
      </c>
    </row>
    <row r="87" spans="1:12" ht="12.75" customHeight="1">
      <c r="A87" s="28"/>
      <c r="B87" s="21"/>
      <c r="C87" s="196">
        <v>0.6</v>
      </c>
      <c r="D87" s="201">
        <v>3</v>
      </c>
      <c r="E87" s="195">
        <v>2</v>
      </c>
      <c r="F87" s="195">
        <f>Max!$B$4*C87</f>
        <v>132</v>
      </c>
      <c r="G87" s="224"/>
      <c r="H87" s="225"/>
      <c r="I87" s="224"/>
      <c r="J87" s="225"/>
      <c r="K87" s="224">
        <f>D87*E87</f>
        <v>6</v>
      </c>
      <c r="L87" s="225">
        <f>F87*K87</f>
        <v>792</v>
      </c>
    </row>
    <row r="88" spans="1:13" ht="12.75" customHeight="1">
      <c r="A88" s="28"/>
      <c r="B88" s="21"/>
      <c r="C88" s="196">
        <v>0.65</v>
      </c>
      <c r="D88" s="201">
        <v>2</v>
      </c>
      <c r="E88" s="195">
        <v>4</v>
      </c>
      <c r="F88" s="195">
        <f>Max!$B$4*C88</f>
        <v>143</v>
      </c>
      <c r="G88" s="224"/>
      <c r="H88" s="225"/>
      <c r="I88" s="224"/>
      <c r="J88" s="225"/>
      <c r="K88" s="224">
        <f>D88*E88</f>
        <v>8</v>
      </c>
      <c r="L88" s="225">
        <f>F88*K88</f>
        <v>1144</v>
      </c>
      <c r="M88" s="176"/>
    </row>
    <row r="89" spans="1:12" ht="12.75" customHeight="1">
      <c r="A89" s="26">
        <v>2</v>
      </c>
      <c r="B89" s="13" t="s">
        <v>107</v>
      </c>
      <c r="C89" s="192">
        <v>0.5</v>
      </c>
      <c r="D89" s="200">
        <v>5</v>
      </c>
      <c r="E89" s="191">
        <v>1</v>
      </c>
      <c r="F89" s="191">
        <f>Max!$B$3*C89</f>
        <v>100</v>
      </c>
      <c r="G89" s="224"/>
      <c r="H89" s="225"/>
      <c r="I89" s="224">
        <f aca="true" t="shared" si="3" ref="I89:I96">D89*E89</f>
        <v>5</v>
      </c>
      <c r="J89" s="225">
        <f aca="true" t="shared" si="4" ref="J89:J96">F89*I89</f>
        <v>500</v>
      </c>
      <c r="K89" s="224"/>
      <c r="L89" s="225"/>
    </row>
    <row r="90" spans="1:12" ht="12.75" customHeight="1">
      <c r="A90" s="26"/>
      <c r="B90" s="13"/>
      <c r="C90" s="192">
        <v>0.6</v>
      </c>
      <c r="D90" s="200">
        <v>4</v>
      </c>
      <c r="E90" s="191">
        <v>1</v>
      </c>
      <c r="F90" s="191">
        <f>Max!$B$3*C90</f>
        <v>120</v>
      </c>
      <c r="G90" s="224"/>
      <c r="H90" s="225"/>
      <c r="I90" s="224">
        <f t="shared" si="3"/>
        <v>4</v>
      </c>
      <c r="J90" s="225">
        <f t="shared" si="4"/>
        <v>480</v>
      </c>
      <c r="K90" s="224"/>
      <c r="L90" s="225"/>
    </row>
    <row r="91" spans="1:12" ht="12.75" customHeight="1">
      <c r="A91" s="26"/>
      <c r="B91" s="13"/>
      <c r="C91" s="192">
        <v>0.7</v>
      </c>
      <c r="D91" s="200">
        <v>3</v>
      </c>
      <c r="E91" s="191">
        <v>2</v>
      </c>
      <c r="F91" s="191">
        <f>Max!$B$3*C91</f>
        <v>140</v>
      </c>
      <c r="G91" s="224"/>
      <c r="H91" s="225"/>
      <c r="I91" s="224">
        <f t="shared" si="3"/>
        <v>6</v>
      </c>
      <c r="J91" s="225">
        <f t="shared" si="4"/>
        <v>840</v>
      </c>
      <c r="K91" s="224"/>
      <c r="L91" s="225"/>
    </row>
    <row r="92" spans="1:12" ht="12.75" customHeight="1">
      <c r="A92" s="26"/>
      <c r="B92" s="13"/>
      <c r="C92" s="192">
        <v>0.8</v>
      </c>
      <c r="D92" s="200">
        <v>2</v>
      </c>
      <c r="E92" s="191">
        <v>3</v>
      </c>
      <c r="F92" s="191">
        <f>Max!$B$3*C92</f>
        <v>160</v>
      </c>
      <c r="G92" s="224"/>
      <c r="H92" s="225"/>
      <c r="I92" s="224">
        <f t="shared" si="3"/>
        <v>6</v>
      </c>
      <c r="J92" s="225">
        <f t="shared" si="4"/>
        <v>960</v>
      </c>
      <c r="K92" s="224"/>
      <c r="L92" s="225"/>
    </row>
    <row r="93" spans="1:12" ht="12.75" customHeight="1">
      <c r="A93" s="26"/>
      <c r="B93" s="13"/>
      <c r="C93" s="192">
        <v>0.75</v>
      </c>
      <c r="D93" s="200">
        <v>3</v>
      </c>
      <c r="E93" s="191">
        <v>2</v>
      </c>
      <c r="F93" s="191">
        <f>Max!$B$3*C93</f>
        <v>150</v>
      </c>
      <c r="G93" s="224"/>
      <c r="H93" s="225"/>
      <c r="I93" s="224">
        <f t="shared" si="3"/>
        <v>6</v>
      </c>
      <c r="J93" s="225">
        <f t="shared" si="4"/>
        <v>900</v>
      </c>
      <c r="K93" s="224"/>
      <c r="L93" s="225"/>
    </row>
    <row r="94" spans="1:12" ht="12.75" customHeight="1">
      <c r="A94" s="26"/>
      <c r="B94" s="13"/>
      <c r="C94" s="192">
        <v>0.7</v>
      </c>
      <c r="D94" s="200">
        <v>4</v>
      </c>
      <c r="E94" s="191">
        <v>1</v>
      </c>
      <c r="F94" s="191">
        <f>Max!$B$3*C94</f>
        <v>140</v>
      </c>
      <c r="G94" s="224"/>
      <c r="H94" s="225"/>
      <c r="I94" s="224">
        <f t="shared" si="3"/>
        <v>4</v>
      </c>
      <c r="J94" s="225">
        <f t="shared" si="4"/>
        <v>560</v>
      </c>
      <c r="K94" s="224"/>
      <c r="L94" s="225"/>
    </row>
    <row r="95" spans="1:12" ht="12.75" customHeight="1">
      <c r="A95" s="26"/>
      <c r="B95" s="13"/>
      <c r="C95" s="192">
        <v>0.6</v>
      </c>
      <c r="D95" s="200">
        <v>6</v>
      </c>
      <c r="E95" s="191">
        <v>1</v>
      </c>
      <c r="F95" s="191">
        <f>Max!$B$3*C95</f>
        <v>120</v>
      </c>
      <c r="G95" s="224"/>
      <c r="H95" s="225"/>
      <c r="I95" s="224">
        <f t="shared" si="3"/>
        <v>6</v>
      </c>
      <c r="J95" s="225">
        <f t="shared" si="4"/>
        <v>720</v>
      </c>
      <c r="K95" s="224"/>
      <c r="L95" s="225"/>
    </row>
    <row r="96" spans="1:12" ht="12.75" customHeight="1">
      <c r="A96" s="26"/>
      <c r="B96" s="13"/>
      <c r="C96" s="192">
        <v>0.5</v>
      </c>
      <c r="D96" s="200">
        <v>8</v>
      </c>
      <c r="E96" s="191">
        <v>1</v>
      </c>
      <c r="F96" s="191">
        <f>Max!$B$3*C96</f>
        <v>100</v>
      </c>
      <c r="G96" s="224"/>
      <c r="H96" s="225"/>
      <c r="I96" s="224">
        <f t="shared" si="3"/>
        <v>8</v>
      </c>
      <c r="J96" s="225">
        <f t="shared" si="4"/>
        <v>800</v>
      </c>
      <c r="K96" s="224"/>
      <c r="L96" s="225"/>
    </row>
    <row r="97" spans="1:12" ht="12.75" customHeight="1">
      <c r="A97" s="27">
        <v>3</v>
      </c>
      <c r="B97" s="17" t="s">
        <v>73</v>
      </c>
      <c r="C97" s="194"/>
      <c r="D97" s="193">
        <v>10</v>
      </c>
      <c r="E97" s="193">
        <v>5</v>
      </c>
      <c r="F97" s="193"/>
      <c r="G97" s="224"/>
      <c r="H97" s="225"/>
      <c r="I97" s="224"/>
      <c r="J97" s="225"/>
      <c r="K97" s="224"/>
      <c r="L97" s="225"/>
    </row>
    <row r="98" spans="1:12" ht="12.75" customHeight="1">
      <c r="A98" s="28">
        <v>4</v>
      </c>
      <c r="B98" s="21" t="s">
        <v>11</v>
      </c>
      <c r="C98" s="196">
        <v>0.5</v>
      </c>
      <c r="D98" s="201">
        <v>4</v>
      </c>
      <c r="E98" s="195">
        <v>1</v>
      </c>
      <c r="F98" s="195">
        <f>Max!$B$4*C98</f>
        <v>110</v>
      </c>
      <c r="G98" s="224"/>
      <c r="H98" s="225"/>
      <c r="I98" s="224"/>
      <c r="J98" s="225"/>
      <c r="K98" s="224">
        <f>D98*E98</f>
        <v>4</v>
      </c>
      <c r="L98" s="225">
        <f>F98*K98</f>
        <v>440</v>
      </c>
    </row>
    <row r="99" spans="1:12" ht="12.75" customHeight="1">
      <c r="A99" s="28"/>
      <c r="B99" s="21"/>
      <c r="C99" s="196">
        <v>0.6</v>
      </c>
      <c r="D99" s="201">
        <v>4</v>
      </c>
      <c r="E99" s="195">
        <v>1</v>
      </c>
      <c r="F99" s="195">
        <f>Max!$B$4*C99</f>
        <v>132</v>
      </c>
      <c r="G99" s="224"/>
      <c r="H99" s="225"/>
      <c r="I99" s="224"/>
      <c r="J99" s="225"/>
      <c r="K99" s="224">
        <f>D99*E99</f>
        <v>4</v>
      </c>
      <c r="L99" s="225">
        <f>F99*K99</f>
        <v>528</v>
      </c>
    </row>
    <row r="100" spans="1:12" ht="12.75" customHeight="1">
      <c r="A100" s="28"/>
      <c r="B100" s="21"/>
      <c r="C100" s="196">
        <v>0.7</v>
      </c>
      <c r="D100" s="201">
        <v>3</v>
      </c>
      <c r="E100" s="195">
        <v>2</v>
      </c>
      <c r="F100" s="195">
        <f>Max!$B$4*C100</f>
        <v>154</v>
      </c>
      <c r="G100" s="224"/>
      <c r="H100" s="225"/>
      <c r="I100" s="224"/>
      <c r="J100" s="225"/>
      <c r="K100" s="224">
        <f>D100*E100</f>
        <v>6</v>
      </c>
      <c r="L100" s="225">
        <f>F100*K100</f>
        <v>924</v>
      </c>
    </row>
    <row r="101" spans="1:13" ht="12.75" customHeight="1">
      <c r="A101" s="28"/>
      <c r="B101" s="21"/>
      <c r="C101" s="196">
        <v>0.8</v>
      </c>
      <c r="D101" s="201">
        <v>3</v>
      </c>
      <c r="E101" s="195">
        <v>5</v>
      </c>
      <c r="F101" s="195">
        <f>Max!$B$4*C101</f>
        <v>176</v>
      </c>
      <c r="G101" s="224"/>
      <c r="H101" s="225"/>
      <c r="I101" s="224"/>
      <c r="J101" s="225"/>
      <c r="K101" s="224">
        <f>D101*E101</f>
        <v>15</v>
      </c>
      <c r="L101" s="225">
        <f>F101*K101</f>
        <v>2640</v>
      </c>
      <c r="M101" s="176"/>
    </row>
    <row r="102" spans="1:12" ht="12.75" customHeight="1">
      <c r="A102" s="27">
        <v>5</v>
      </c>
      <c r="B102" s="17" t="s">
        <v>75</v>
      </c>
      <c r="C102" s="194"/>
      <c r="D102" s="202">
        <v>5</v>
      </c>
      <c r="E102" s="193">
        <v>5</v>
      </c>
      <c r="F102" s="193"/>
      <c r="G102" s="224"/>
      <c r="H102" s="225"/>
      <c r="I102" s="224"/>
      <c r="J102" s="225"/>
      <c r="K102" s="224"/>
      <c r="L102" s="225"/>
    </row>
    <row r="103" spans="3:12" ht="12.75" customHeight="1">
      <c r="C103" s="182"/>
      <c r="D103" s="180"/>
      <c r="E103" s="180"/>
      <c r="F103" s="180"/>
      <c r="G103" s="224"/>
      <c r="H103" s="225"/>
      <c r="I103" s="224"/>
      <c r="J103" s="225"/>
      <c r="K103" s="224"/>
      <c r="L103" s="225"/>
    </row>
    <row r="104" spans="1:12" ht="12.75" customHeight="1">
      <c r="A104" s="4" t="s">
        <v>102</v>
      </c>
      <c r="C104" s="7" t="s">
        <v>8</v>
      </c>
      <c r="D104" s="217" t="s">
        <v>6</v>
      </c>
      <c r="E104" s="217" t="s">
        <v>7</v>
      </c>
      <c r="F104" s="29" t="s">
        <v>9</v>
      </c>
      <c r="G104" s="224"/>
      <c r="H104" s="225"/>
      <c r="I104" s="224"/>
      <c r="J104" s="225"/>
      <c r="K104" s="224"/>
      <c r="L104" s="225"/>
    </row>
    <row r="105" spans="1:12" ht="12.75" customHeight="1">
      <c r="A105" s="25">
        <v>1</v>
      </c>
      <c r="B105" s="9" t="s">
        <v>4</v>
      </c>
      <c r="C105" s="184">
        <v>0.5</v>
      </c>
      <c r="D105" s="203">
        <v>5</v>
      </c>
      <c r="E105" s="183">
        <v>1</v>
      </c>
      <c r="F105" s="183">
        <f>Max!$B$2*C105</f>
        <v>105</v>
      </c>
      <c r="G105" s="224">
        <f>D105*E105</f>
        <v>5</v>
      </c>
      <c r="H105" s="225">
        <f>F105*G105</f>
        <v>525</v>
      </c>
      <c r="I105" s="224"/>
      <c r="J105" s="225"/>
      <c r="K105" s="224"/>
      <c r="L105" s="225"/>
    </row>
    <row r="106" spans="1:12" ht="12.75" customHeight="1">
      <c r="A106" s="25"/>
      <c r="B106" s="9"/>
      <c r="C106" s="184">
        <v>0.6</v>
      </c>
      <c r="D106" s="203">
        <v>4</v>
      </c>
      <c r="E106" s="183">
        <v>1</v>
      </c>
      <c r="F106" s="183">
        <f>Max!$B$2*C106</f>
        <v>126</v>
      </c>
      <c r="G106" s="224">
        <f>D106*E106</f>
        <v>4</v>
      </c>
      <c r="H106" s="225">
        <f>F106*G106</f>
        <v>504</v>
      </c>
      <c r="I106" s="224"/>
      <c r="J106" s="225"/>
      <c r="K106" s="224"/>
      <c r="L106" s="225"/>
    </row>
    <row r="107" spans="1:12" ht="12.75" customHeight="1">
      <c r="A107" s="25"/>
      <c r="B107" s="9"/>
      <c r="C107" s="184">
        <v>0.7</v>
      </c>
      <c r="D107" s="203">
        <v>3</v>
      </c>
      <c r="E107" s="183">
        <v>2</v>
      </c>
      <c r="F107" s="183">
        <f>Max!$B$2*C107</f>
        <v>147</v>
      </c>
      <c r="G107" s="224">
        <f>D107*E107</f>
        <v>6</v>
      </c>
      <c r="H107" s="225">
        <f>F107*G107</f>
        <v>882</v>
      </c>
      <c r="I107" s="224"/>
      <c r="J107" s="225"/>
      <c r="K107" s="224"/>
      <c r="L107" s="225"/>
    </row>
    <row r="108" spans="1:12" ht="12.75" customHeight="1">
      <c r="A108" s="25"/>
      <c r="B108" s="9"/>
      <c r="C108" s="184">
        <v>0.8</v>
      </c>
      <c r="D108" s="203">
        <v>3</v>
      </c>
      <c r="E108" s="183">
        <v>5</v>
      </c>
      <c r="F108" s="183">
        <f>Max!$B$2*C108</f>
        <v>168</v>
      </c>
      <c r="G108" s="224">
        <f>D108*E108</f>
        <v>15</v>
      </c>
      <c r="H108" s="225">
        <f>F108*G108</f>
        <v>2520</v>
      </c>
      <c r="I108" s="224"/>
      <c r="J108" s="225"/>
      <c r="K108" s="224"/>
      <c r="L108" s="225"/>
    </row>
    <row r="109" spans="1:12" ht="12.75" customHeight="1">
      <c r="A109" s="26">
        <v>2</v>
      </c>
      <c r="B109" s="13" t="s">
        <v>107</v>
      </c>
      <c r="C109" s="192">
        <v>0.55</v>
      </c>
      <c r="D109" s="200">
        <v>5</v>
      </c>
      <c r="E109" s="191">
        <v>1</v>
      </c>
      <c r="F109" s="191">
        <f>Max!$B$3*C109</f>
        <v>110.00000000000001</v>
      </c>
      <c r="G109" s="224"/>
      <c r="H109" s="225"/>
      <c r="I109" s="224">
        <f>D109*E109</f>
        <v>5</v>
      </c>
      <c r="J109" s="225">
        <f>F109*I109</f>
        <v>550.0000000000001</v>
      </c>
      <c r="K109" s="224"/>
      <c r="L109" s="225"/>
    </row>
    <row r="110" spans="1:12" ht="12.75" customHeight="1">
      <c r="A110" s="26"/>
      <c r="B110" s="13"/>
      <c r="C110" s="192">
        <v>0.65</v>
      </c>
      <c r="D110" s="200">
        <v>4</v>
      </c>
      <c r="E110" s="191">
        <v>1</v>
      </c>
      <c r="F110" s="191">
        <f>Max!$B$3*C110</f>
        <v>130</v>
      </c>
      <c r="G110" s="224"/>
      <c r="H110" s="225"/>
      <c r="I110" s="224">
        <f>D110*E110</f>
        <v>4</v>
      </c>
      <c r="J110" s="225">
        <f>F110*I110</f>
        <v>520</v>
      </c>
      <c r="K110" s="224"/>
      <c r="L110" s="225"/>
    </row>
    <row r="111" spans="1:12" ht="12.75" customHeight="1">
      <c r="A111" s="26"/>
      <c r="B111" s="13"/>
      <c r="C111" s="192">
        <v>0.75</v>
      </c>
      <c r="D111" s="200">
        <v>3</v>
      </c>
      <c r="E111" s="191">
        <v>5</v>
      </c>
      <c r="F111" s="191">
        <f>Max!$B$3*C111</f>
        <v>150</v>
      </c>
      <c r="G111" s="224"/>
      <c r="H111" s="225"/>
      <c r="I111" s="224">
        <f>D111*E111</f>
        <v>15</v>
      </c>
      <c r="J111" s="225">
        <f>F111*I111</f>
        <v>2250</v>
      </c>
      <c r="K111" s="224"/>
      <c r="L111" s="225"/>
    </row>
    <row r="112" spans="1:12" ht="12.75" customHeight="1">
      <c r="A112" s="44">
        <v>3</v>
      </c>
      <c r="B112" s="45" t="s">
        <v>73</v>
      </c>
      <c r="C112" s="47"/>
      <c r="D112" s="46">
        <v>10</v>
      </c>
      <c r="E112" s="48">
        <v>5</v>
      </c>
      <c r="F112" s="48"/>
      <c r="G112" s="224"/>
      <c r="H112" s="225"/>
      <c r="I112" s="224"/>
      <c r="J112" s="225"/>
      <c r="K112" s="224"/>
      <c r="L112" s="225"/>
    </row>
    <row r="113" spans="1:12" ht="12.75" customHeight="1">
      <c r="A113" s="25">
        <v>4</v>
      </c>
      <c r="B113" s="9" t="s">
        <v>4</v>
      </c>
      <c r="C113" s="184">
        <v>0.5</v>
      </c>
      <c r="D113" s="203">
        <v>5</v>
      </c>
      <c r="E113" s="183">
        <v>1</v>
      </c>
      <c r="F113" s="183">
        <f>Max!$B$2*C113</f>
        <v>105</v>
      </c>
      <c r="G113" s="224">
        <f>D113*E113</f>
        <v>5</v>
      </c>
      <c r="H113" s="225">
        <f>F113*G113</f>
        <v>525</v>
      </c>
      <c r="I113" s="224"/>
      <c r="J113" s="225"/>
      <c r="K113" s="224"/>
      <c r="L113" s="225"/>
    </row>
    <row r="114" spans="1:12" ht="12.75" customHeight="1">
      <c r="A114" s="25"/>
      <c r="B114" s="9"/>
      <c r="C114" s="184">
        <v>0.6</v>
      </c>
      <c r="D114" s="203">
        <v>5</v>
      </c>
      <c r="E114" s="183">
        <v>1</v>
      </c>
      <c r="F114" s="183">
        <f>Max!$B$2*C114</f>
        <v>126</v>
      </c>
      <c r="G114" s="224">
        <f>D114*E114</f>
        <v>5</v>
      </c>
      <c r="H114" s="225">
        <f>F114*G114</f>
        <v>630</v>
      </c>
      <c r="I114" s="224"/>
      <c r="J114" s="225"/>
      <c r="K114" s="224"/>
      <c r="L114" s="225"/>
    </row>
    <row r="115" spans="1:12" ht="12.75" customHeight="1">
      <c r="A115" s="25"/>
      <c r="B115" s="9"/>
      <c r="C115" s="184">
        <v>0.7</v>
      </c>
      <c r="D115" s="203">
        <v>4</v>
      </c>
      <c r="E115" s="183">
        <v>4</v>
      </c>
      <c r="F115" s="183">
        <f>Max!$B$2*C115</f>
        <v>147</v>
      </c>
      <c r="G115" s="224">
        <f>D115*E115</f>
        <v>16</v>
      </c>
      <c r="H115" s="225">
        <f>F115*G115</f>
        <v>2352</v>
      </c>
      <c r="I115" s="224"/>
      <c r="J115" s="225"/>
      <c r="K115" s="224"/>
      <c r="L115" s="225"/>
    </row>
    <row r="116" spans="1:12" ht="12.75" customHeight="1">
      <c r="A116" s="50">
        <v>5</v>
      </c>
      <c r="B116" s="51" t="s">
        <v>10</v>
      </c>
      <c r="C116" s="53"/>
      <c r="D116" s="52">
        <v>10</v>
      </c>
      <c r="E116" s="54">
        <v>3</v>
      </c>
      <c r="F116" s="54"/>
      <c r="G116" s="224"/>
      <c r="H116" s="225"/>
      <c r="I116" s="224"/>
      <c r="J116" s="225"/>
      <c r="K116" s="224"/>
      <c r="L116" s="225"/>
    </row>
    <row r="117" spans="3:12" ht="12.75" customHeight="1">
      <c r="C117" s="7"/>
      <c r="D117" s="29"/>
      <c r="E117" s="29"/>
      <c r="F117" s="29"/>
      <c r="G117" s="224"/>
      <c r="H117" s="225"/>
      <c r="I117" s="224"/>
      <c r="J117" s="225"/>
      <c r="K117" s="224"/>
      <c r="L117" s="225"/>
    </row>
    <row r="118" spans="1:12" ht="12.75" customHeight="1">
      <c r="A118" s="4" t="s">
        <v>103</v>
      </c>
      <c r="C118" s="7" t="s">
        <v>8</v>
      </c>
      <c r="D118" s="217" t="s">
        <v>6</v>
      </c>
      <c r="E118" s="217" t="s">
        <v>7</v>
      </c>
      <c r="F118" s="29" t="s">
        <v>9</v>
      </c>
      <c r="G118" s="224"/>
      <c r="H118" s="225"/>
      <c r="I118" s="224"/>
      <c r="J118" s="225"/>
      <c r="K118" s="224"/>
      <c r="L118" s="225"/>
    </row>
    <row r="119" spans="1:12" ht="12.75" customHeight="1">
      <c r="A119" s="27">
        <v>1</v>
      </c>
      <c r="B119" s="17" t="s">
        <v>84</v>
      </c>
      <c r="C119" s="194"/>
      <c r="D119" s="193">
        <v>5</v>
      </c>
      <c r="E119" s="193">
        <v>5</v>
      </c>
      <c r="F119" s="193"/>
      <c r="G119" s="224"/>
      <c r="H119" s="225"/>
      <c r="I119" s="224"/>
      <c r="J119" s="225"/>
      <c r="K119" s="224"/>
      <c r="L119" s="225"/>
    </row>
    <row r="120" spans="1:12" ht="12.75" customHeight="1">
      <c r="A120" s="27">
        <v>2</v>
      </c>
      <c r="B120" s="17" t="s">
        <v>108</v>
      </c>
      <c r="C120" s="194"/>
      <c r="D120" s="202">
        <v>4</v>
      </c>
      <c r="E120" s="193">
        <v>6</v>
      </c>
      <c r="F120" s="193"/>
      <c r="G120" s="224"/>
      <c r="H120" s="225"/>
      <c r="I120" s="224"/>
      <c r="J120" s="225"/>
      <c r="K120" s="224"/>
      <c r="L120" s="225"/>
    </row>
    <row r="121" spans="1:12" ht="12.75" customHeight="1">
      <c r="A121" s="27">
        <v>3</v>
      </c>
      <c r="B121" s="219" t="s">
        <v>104</v>
      </c>
      <c r="C121" s="194"/>
      <c r="D121" s="202">
        <v>8</v>
      </c>
      <c r="E121" s="193">
        <v>5</v>
      </c>
      <c r="F121" s="193"/>
      <c r="G121" s="224"/>
      <c r="H121" s="225"/>
      <c r="I121" s="224"/>
      <c r="J121" s="225"/>
      <c r="K121" s="224"/>
      <c r="L121" s="225"/>
    </row>
    <row r="122" spans="1:12" ht="12.75" customHeight="1">
      <c r="A122" s="28">
        <v>4</v>
      </c>
      <c r="B122" s="21" t="s">
        <v>12</v>
      </c>
      <c r="C122" s="196">
        <v>0.5</v>
      </c>
      <c r="D122" s="201">
        <v>4</v>
      </c>
      <c r="E122" s="195">
        <v>1</v>
      </c>
      <c r="F122" s="195">
        <f>Max!$B$4*C122</f>
        <v>110</v>
      </c>
      <c r="G122" s="224"/>
      <c r="H122" s="225"/>
      <c r="I122" s="224"/>
      <c r="J122" s="225"/>
      <c r="K122" s="224">
        <f>D122*E122</f>
        <v>4</v>
      </c>
      <c r="L122" s="225">
        <f>F122*K122</f>
        <v>440</v>
      </c>
    </row>
    <row r="123" spans="1:12" ht="12.75" customHeight="1">
      <c r="A123" s="28"/>
      <c r="B123" s="21"/>
      <c r="C123" s="196">
        <v>0.6</v>
      </c>
      <c r="D123" s="201">
        <v>4</v>
      </c>
      <c r="E123" s="195">
        <v>1</v>
      </c>
      <c r="F123" s="195">
        <f>Max!$B$4*C123</f>
        <v>132</v>
      </c>
      <c r="G123" s="224"/>
      <c r="H123" s="225"/>
      <c r="I123" s="224"/>
      <c r="J123" s="225"/>
      <c r="K123" s="224">
        <f>D123*E123</f>
        <v>4</v>
      </c>
      <c r="L123" s="225">
        <f>F123*K123</f>
        <v>528</v>
      </c>
    </row>
    <row r="124" spans="1:12" ht="12.75" customHeight="1">
      <c r="A124" s="28"/>
      <c r="B124" s="21"/>
      <c r="C124" s="196">
        <v>0.7</v>
      </c>
      <c r="D124" s="201">
        <v>3</v>
      </c>
      <c r="E124" s="195">
        <v>2</v>
      </c>
      <c r="F124" s="195">
        <f>Max!$B$4*C124</f>
        <v>154</v>
      </c>
      <c r="G124" s="224"/>
      <c r="H124" s="225"/>
      <c r="I124" s="224"/>
      <c r="J124" s="225"/>
      <c r="K124" s="224">
        <f>D124*E124</f>
        <v>6</v>
      </c>
      <c r="L124" s="225">
        <f>F124*K124</f>
        <v>924</v>
      </c>
    </row>
    <row r="125" spans="1:12" ht="12.75" customHeight="1">
      <c r="A125" s="28"/>
      <c r="B125" s="21"/>
      <c r="C125" s="196">
        <v>0.75</v>
      </c>
      <c r="D125" s="201">
        <v>2</v>
      </c>
      <c r="E125" s="195">
        <v>5</v>
      </c>
      <c r="F125" s="195">
        <f>Max!$B$4*C125</f>
        <v>165</v>
      </c>
      <c r="G125" s="224"/>
      <c r="H125" s="225"/>
      <c r="I125" s="224"/>
      <c r="J125" s="225"/>
      <c r="K125" s="224">
        <f>D125*E125</f>
        <v>10</v>
      </c>
      <c r="L125" s="225">
        <f>F125*K125</f>
        <v>1650</v>
      </c>
    </row>
    <row r="126" spans="1:12" ht="12.75" customHeight="1">
      <c r="A126" s="27">
        <v>5</v>
      </c>
      <c r="B126" s="17" t="s">
        <v>88</v>
      </c>
      <c r="C126" s="194"/>
      <c r="D126" s="202">
        <v>5</v>
      </c>
      <c r="E126" s="193">
        <v>5</v>
      </c>
      <c r="F126" s="193"/>
      <c r="G126" s="224"/>
      <c r="H126" s="225"/>
      <c r="I126" s="224"/>
      <c r="J126" s="225"/>
      <c r="K126" s="224"/>
      <c r="L126" s="225"/>
    </row>
    <row r="127" spans="3:12" ht="12.75" customHeight="1">
      <c r="C127" s="182"/>
      <c r="D127" s="180"/>
      <c r="E127" s="180"/>
      <c r="F127" s="180"/>
      <c r="G127" s="226">
        <f aca="true" t="shared" si="5" ref="G127:L127">SUM(G70:G126)</f>
        <v>86</v>
      </c>
      <c r="H127" s="227">
        <f t="shared" si="5"/>
        <v>12369</v>
      </c>
      <c r="I127" s="226">
        <f t="shared" si="5"/>
        <v>127</v>
      </c>
      <c r="J127" s="227">
        <f t="shared" si="5"/>
        <v>17240</v>
      </c>
      <c r="K127" s="226">
        <f t="shared" si="5"/>
        <v>70</v>
      </c>
      <c r="L127" s="227">
        <f t="shared" si="5"/>
        <v>10340</v>
      </c>
    </row>
    <row r="128" spans="1:12" ht="12.75" customHeight="1">
      <c r="A128" s="4" t="s">
        <v>17</v>
      </c>
      <c r="B128" s="4"/>
      <c r="C128" s="182"/>
      <c r="D128" s="180"/>
      <c r="E128" s="180"/>
      <c r="F128" s="180"/>
      <c r="G128" s="224"/>
      <c r="H128" s="225"/>
      <c r="I128" s="224"/>
      <c r="J128" s="225"/>
      <c r="K128" s="224"/>
      <c r="L128" s="225"/>
    </row>
    <row r="129" spans="1:12" ht="12.75" customHeight="1">
      <c r="A129" s="4" t="s">
        <v>100</v>
      </c>
      <c r="C129" s="7" t="s">
        <v>8</v>
      </c>
      <c r="D129" s="217" t="s">
        <v>6</v>
      </c>
      <c r="E129" s="217" t="s">
        <v>7</v>
      </c>
      <c r="F129" s="29" t="s">
        <v>9</v>
      </c>
      <c r="G129" s="224"/>
      <c r="H129" s="225"/>
      <c r="I129" s="224"/>
      <c r="J129" s="225"/>
      <c r="K129" s="224"/>
      <c r="L129" s="225"/>
    </row>
    <row r="130" spans="1:12" ht="12.75" customHeight="1">
      <c r="A130" s="25">
        <v>1</v>
      </c>
      <c r="B130" s="9" t="s">
        <v>4</v>
      </c>
      <c r="C130" s="184">
        <v>0.5</v>
      </c>
      <c r="D130" s="203">
        <v>5</v>
      </c>
      <c r="E130" s="183">
        <v>1</v>
      </c>
      <c r="F130" s="183">
        <f>Max!$B$2*C130</f>
        <v>105</v>
      </c>
      <c r="G130" s="224">
        <f>D130*E130</f>
        <v>5</v>
      </c>
      <c r="H130" s="225">
        <f>F130*G130</f>
        <v>525</v>
      </c>
      <c r="I130" s="224"/>
      <c r="J130" s="225"/>
      <c r="K130" s="224"/>
      <c r="L130" s="225"/>
    </row>
    <row r="131" spans="1:12" ht="12.75" customHeight="1">
      <c r="A131" s="25"/>
      <c r="B131" s="9"/>
      <c r="C131" s="184">
        <v>0.6</v>
      </c>
      <c r="D131" s="203">
        <v>4</v>
      </c>
      <c r="E131" s="183">
        <v>1</v>
      </c>
      <c r="F131" s="183">
        <f>Max!$B$2*C131</f>
        <v>126</v>
      </c>
      <c r="G131" s="224">
        <f>D131*E131</f>
        <v>4</v>
      </c>
      <c r="H131" s="225">
        <f>F131*G131</f>
        <v>504</v>
      </c>
      <c r="I131" s="224"/>
      <c r="J131" s="225"/>
      <c r="K131" s="224"/>
      <c r="L131" s="225"/>
    </row>
    <row r="132" spans="1:12" ht="12.75" customHeight="1">
      <c r="A132" s="25"/>
      <c r="B132" s="9"/>
      <c r="C132" s="184">
        <v>0.7</v>
      </c>
      <c r="D132" s="203">
        <v>3</v>
      </c>
      <c r="E132" s="183">
        <v>2</v>
      </c>
      <c r="F132" s="183">
        <f>Max!$B$2*C132</f>
        <v>147</v>
      </c>
      <c r="G132" s="224">
        <f>D132*E132</f>
        <v>6</v>
      </c>
      <c r="H132" s="225">
        <f>F132*G132</f>
        <v>882</v>
      </c>
      <c r="I132" s="224"/>
      <c r="J132" s="225"/>
      <c r="K132" s="224"/>
      <c r="L132" s="225"/>
    </row>
    <row r="133" spans="1:12" ht="12.75" customHeight="1">
      <c r="A133" s="25"/>
      <c r="B133" s="9"/>
      <c r="C133" s="184">
        <v>0.8</v>
      </c>
      <c r="D133" s="203">
        <v>3</v>
      </c>
      <c r="E133" s="183">
        <v>5</v>
      </c>
      <c r="F133" s="183">
        <f>Max!$B$2*C133</f>
        <v>168</v>
      </c>
      <c r="G133" s="224">
        <f>D133*E133</f>
        <v>15</v>
      </c>
      <c r="H133" s="225">
        <f>F133*G133</f>
        <v>2520</v>
      </c>
      <c r="I133" s="224"/>
      <c r="J133" s="225"/>
      <c r="K133" s="224"/>
      <c r="L133" s="225"/>
    </row>
    <row r="134" spans="1:12" ht="12.75" customHeight="1">
      <c r="A134" s="26">
        <v>2</v>
      </c>
      <c r="B134" s="13" t="s">
        <v>107</v>
      </c>
      <c r="C134" s="192">
        <v>0.5</v>
      </c>
      <c r="D134" s="200">
        <v>5</v>
      </c>
      <c r="E134" s="191">
        <v>1</v>
      </c>
      <c r="F134" s="191">
        <f>Max!$B$3*C134</f>
        <v>100</v>
      </c>
      <c r="G134" s="224"/>
      <c r="H134" s="225"/>
      <c r="I134" s="224">
        <f>D134*E134</f>
        <v>5</v>
      </c>
      <c r="J134" s="225">
        <f>F134*I134</f>
        <v>500</v>
      </c>
      <c r="K134" s="224"/>
      <c r="L134" s="225"/>
    </row>
    <row r="135" spans="1:12" ht="12.75" customHeight="1">
      <c r="A135" s="26"/>
      <c r="B135" s="13"/>
      <c r="C135" s="192">
        <v>0.6</v>
      </c>
      <c r="D135" s="200">
        <v>4</v>
      </c>
      <c r="E135" s="191">
        <v>1</v>
      </c>
      <c r="F135" s="191">
        <f>Max!$B$3*C135</f>
        <v>120</v>
      </c>
      <c r="G135" s="224"/>
      <c r="H135" s="225"/>
      <c r="I135" s="224">
        <f>D135*E135</f>
        <v>4</v>
      </c>
      <c r="J135" s="225">
        <f>F135*I135</f>
        <v>480</v>
      </c>
      <c r="K135" s="224"/>
      <c r="L135" s="225"/>
    </row>
    <row r="136" spans="1:12" ht="12.75" customHeight="1">
      <c r="A136" s="26"/>
      <c r="B136" s="13"/>
      <c r="C136" s="192">
        <v>0.7</v>
      </c>
      <c r="D136" s="200">
        <v>3</v>
      </c>
      <c r="E136" s="191">
        <v>2</v>
      </c>
      <c r="F136" s="191">
        <f>Max!$B$3*C136</f>
        <v>140</v>
      </c>
      <c r="G136" s="224"/>
      <c r="H136" s="225"/>
      <c r="I136" s="224">
        <f>D136*E136</f>
        <v>6</v>
      </c>
      <c r="J136" s="225">
        <f>F136*I136</f>
        <v>840</v>
      </c>
      <c r="K136" s="224"/>
      <c r="L136" s="225"/>
    </row>
    <row r="137" spans="1:12" ht="12.75" customHeight="1">
      <c r="A137" s="26"/>
      <c r="B137" s="13"/>
      <c r="C137" s="192">
        <v>0.8</v>
      </c>
      <c r="D137" s="200">
        <v>3</v>
      </c>
      <c r="E137" s="191">
        <v>6</v>
      </c>
      <c r="F137" s="191">
        <f>Max!$B$3*C137</f>
        <v>160</v>
      </c>
      <c r="G137" s="224"/>
      <c r="H137" s="225"/>
      <c r="I137" s="224">
        <f>D137*E137</f>
        <v>18</v>
      </c>
      <c r="J137" s="225">
        <f>F137*I137</f>
        <v>2880</v>
      </c>
      <c r="K137" s="224"/>
      <c r="L137" s="225"/>
    </row>
    <row r="138" spans="1:12" ht="12.75" customHeight="1">
      <c r="A138" s="44">
        <v>3</v>
      </c>
      <c r="B138" s="45" t="s">
        <v>73</v>
      </c>
      <c r="C138" s="47"/>
      <c r="D138" s="202">
        <v>10</v>
      </c>
      <c r="E138" s="193">
        <v>5</v>
      </c>
      <c r="F138" s="48"/>
      <c r="G138" s="224"/>
      <c r="H138" s="225"/>
      <c r="I138" s="224"/>
      <c r="J138" s="225"/>
      <c r="K138" s="224"/>
      <c r="L138" s="225"/>
    </row>
    <row r="139" spans="1:12" ht="12.75" customHeight="1">
      <c r="A139" s="25">
        <v>4</v>
      </c>
      <c r="B139" s="9" t="s">
        <v>4</v>
      </c>
      <c r="C139" s="184">
        <v>0.5</v>
      </c>
      <c r="D139" s="203">
        <v>5</v>
      </c>
      <c r="E139" s="183">
        <v>1</v>
      </c>
      <c r="F139" s="183">
        <f>Max!$B$2*C139</f>
        <v>105</v>
      </c>
      <c r="G139" s="224">
        <f>D139*E139</f>
        <v>5</v>
      </c>
      <c r="H139" s="225">
        <f>F139*G139</f>
        <v>525</v>
      </c>
      <c r="I139" s="224"/>
      <c r="J139" s="225"/>
      <c r="K139" s="224"/>
      <c r="L139" s="225"/>
    </row>
    <row r="140" spans="1:12" ht="12.75" customHeight="1">
      <c r="A140" s="25"/>
      <c r="B140" s="9"/>
      <c r="C140" s="184">
        <v>0.6</v>
      </c>
      <c r="D140" s="203">
        <v>5</v>
      </c>
      <c r="E140" s="183">
        <v>1</v>
      </c>
      <c r="F140" s="183">
        <f>Max!$B$2*C140</f>
        <v>126</v>
      </c>
      <c r="G140" s="224">
        <f>D140*E140</f>
        <v>5</v>
      </c>
      <c r="H140" s="225">
        <f>F140*G140</f>
        <v>630</v>
      </c>
      <c r="I140" s="224"/>
      <c r="J140" s="225"/>
      <c r="K140" s="224"/>
      <c r="L140" s="225"/>
    </row>
    <row r="141" spans="1:12" ht="12.75" customHeight="1">
      <c r="A141" s="25"/>
      <c r="B141" s="9"/>
      <c r="C141" s="184">
        <v>0.7</v>
      </c>
      <c r="D141" s="203">
        <v>5</v>
      </c>
      <c r="E141" s="183">
        <v>5</v>
      </c>
      <c r="F141" s="183">
        <f>Max!$B$2*C141</f>
        <v>147</v>
      </c>
      <c r="G141" s="224">
        <f>D141*E141</f>
        <v>25</v>
      </c>
      <c r="H141" s="225">
        <f>F141*G141</f>
        <v>3675</v>
      </c>
      <c r="I141" s="224"/>
      <c r="J141" s="225"/>
      <c r="K141" s="224"/>
      <c r="L141" s="225"/>
    </row>
    <row r="142" spans="1:12" ht="12.75" customHeight="1">
      <c r="A142" s="50">
        <v>5</v>
      </c>
      <c r="B142" s="51" t="s">
        <v>10</v>
      </c>
      <c r="C142" s="53"/>
      <c r="D142" s="52">
        <v>10</v>
      </c>
      <c r="E142" s="54">
        <v>3</v>
      </c>
      <c r="F142" s="54"/>
      <c r="G142" s="224"/>
      <c r="H142" s="225"/>
      <c r="I142" s="224"/>
      <c r="J142" s="225"/>
      <c r="K142" s="224"/>
      <c r="L142" s="225"/>
    </row>
    <row r="143" spans="3:12" ht="12.75" customHeight="1">
      <c r="C143" s="182"/>
      <c r="D143" s="180"/>
      <c r="E143" s="180"/>
      <c r="F143" s="180"/>
      <c r="G143" s="224"/>
      <c r="H143" s="225"/>
      <c r="I143" s="224"/>
      <c r="J143" s="225"/>
      <c r="K143" s="224"/>
      <c r="L143" s="225"/>
    </row>
    <row r="144" spans="1:12" ht="12.75" customHeight="1">
      <c r="A144" s="4" t="s">
        <v>101</v>
      </c>
      <c r="C144" s="7" t="s">
        <v>8</v>
      </c>
      <c r="D144" s="217" t="s">
        <v>6</v>
      </c>
      <c r="E144" s="217" t="s">
        <v>7</v>
      </c>
      <c r="F144" s="29" t="s">
        <v>9</v>
      </c>
      <c r="G144" s="224"/>
      <c r="H144" s="225"/>
      <c r="I144" s="224"/>
      <c r="J144" s="225"/>
      <c r="K144" s="224"/>
      <c r="L144" s="225"/>
    </row>
    <row r="145" spans="1:12" ht="12.75" customHeight="1">
      <c r="A145" s="28">
        <v>1</v>
      </c>
      <c r="B145" s="21" t="s">
        <v>11</v>
      </c>
      <c r="C145" s="196">
        <v>0.5</v>
      </c>
      <c r="D145" s="201">
        <v>4</v>
      </c>
      <c r="E145" s="195">
        <v>1</v>
      </c>
      <c r="F145" s="195">
        <f>Max!$B$4*C145</f>
        <v>110</v>
      </c>
      <c r="G145" s="224"/>
      <c r="H145" s="225"/>
      <c r="I145" s="224"/>
      <c r="J145" s="225"/>
      <c r="K145" s="224">
        <f>D145*E145</f>
        <v>4</v>
      </c>
      <c r="L145" s="225">
        <f>F145*K145</f>
        <v>440</v>
      </c>
    </row>
    <row r="146" spans="1:12" ht="12.75" customHeight="1">
      <c r="A146" s="28"/>
      <c r="B146" s="21"/>
      <c r="C146" s="196">
        <v>0.6</v>
      </c>
      <c r="D146" s="201">
        <v>4</v>
      </c>
      <c r="E146" s="195">
        <v>1</v>
      </c>
      <c r="F146" s="195">
        <f>Max!$B$4*C146</f>
        <v>132</v>
      </c>
      <c r="G146" s="224"/>
      <c r="H146" s="225"/>
      <c r="I146" s="224"/>
      <c r="J146" s="225"/>
      <c r="K146" s="224">
        <f>D146*E146</f>
        <v>4</v>
      </c>
      <c r="L146" s="225">
        <f>F146*K146</f>
        <v>528</v>
      </c>
    </row>
    <row r="147" spans="1:12" ht="12.75" customHeight="1">
      <c r="A147" s="28"/>
      <c r="B147" s="21"/>
      <c r="C147" s="196">
        <v>0.7</v>
      </c>
      <c r="D147" s="201">
        <v>3</v>
      </c>
      <c r="E147" s="195">
        <v>2</v>
      </c>
      <c r="F147" s="195">
        <f>Max!$B$4*C147</f>
        <v>154</v>
      </c>
      <c r="G147" s="224"/>
      <c r="H147" s="225"/>
      <c r="I147" s="224"/>
      <c r="J147" s="225"/>
      <c r="K147" s="224">
        <f>D147*E147</f>
        <v>6</v>
      </c>
      <c r="L147" s="225">
        <f>F147*K147</f>
        <v>924</v>
      </c>
    </row>
    <row r="148" spans="1:12" ht="12.75" customHeight="1">
      <c r="A148" s="28"/>
      <c r="B148" s="21"/>
      <c r="C148" s="196">
        <v>0.8</v>
      </c>
      <c r="D148" s="201">
        <v>3</v>
      </c>
      <c r="E148" s="195">
        <v>5</v>
      </c>
      <c r="F148" s="195">
        <f>Max!$B$4*C148</f>
        <v>176</v>
      </c>
      <c r="G148" s="224"/>
      <c r="H148" s="225"/>
      <c r="I148" s="224"/>
      <c r="J148" s="225"/>
      <c r="K148" s="224">
        <f>D148*E148</f>
        <v>15</v>
      </c>
      <c r="L148" s="225">
        <f>F148*K148</f>
        <v>2640</v>
      </c>
    </row>
    <row r="149" spans="1:12" ht="12.75" customHeight="1">
      <c r="A149" s="26">
        <v>2</v>
      </c>
      <c r="B149" s="13" t="s">
        <v>107</v>
      </c>
      <c r="C149" s="192">
        <v>0.5</v>
      </c>
      <c r="D149" s="200">
        <v>8</v>
      </c>
      <c r="E149" s="191">
        <v>1</v>
      </c>
      <c r="F149" s="191">
        <f>Max!$B$3*C149</f>
        <v>100</v>
      </c>
      <c r="G149" s="224"/>
      <c r="H149" s="225"/>
      <c r="I149" s="224">
        <f aca="true" t="shared" si="6" ref="I149:I163">D149*E149</f>
        <v>8</v>
      </c>
      <c r="J149" s="225">
        <f aca="true" t="shared" si="7" ref="J149:J163">F149*I149</f>
        <v>800</v>
      </c>
      <c r="K149" s="224"/>
      <c r="L149" s="225"/>
    </row>
    <row r="150" spans="1:12" ht="12.75" customHeight="1">
      <c r="A150" s="26"/>
      <c r="B150" s="13"/>
      <c r="C150" s="192">
        <v>0.55</v>
      </c>
      <c r="D150" s="200">
        <v>7</v>
      </c>
      <c r="E150" s="191">
        <v>1</v>
      </c>
      <c r="F150" s="191">
        <f>Max!$B$3*C150</f>
        <v>110.00000000000001</v>
      </c>
      <c r="G150" s="224"/>
      <c r="H150" s="225"/>
      <c r="I150" s="224">
        <f t="shared" si="6"/>
        <v>7</v>
      </c>
      <c r="J150" s="225">
        <f t="shared" si="7"/>
        <v>770.0000000000001</v>
      </c>
      <c r="K150" s="224"/>
      <c r="L150" s="225"/>
    </row>
    <row r="151" spans="1:12" ht="12.75" customHeight="1">
      <c r="A151" s="26"/>
      <c r="B151" s="13"/>
      <c r="C151" s="192">
        <v>0.6</v>
      </c>
      <c r="D151" s="200">
        <v>6</v>
      </c>
      <c r="E151" s="191">
        <v>1</v>
      </c>
      <c r="F151" s="191">
        <f>Max!$B$3*C151</f>
        <v>120</v>
      </c>
      <c r="G151" s="224"/>
      <c r="H151" s="225"/>
      <c r="I151" s="224">
        <f t="shared" si="6"/>
        <v>6</v>
      </c>
      <c r="J151" s="225">
        <f t="shared" si="7"/>
        <v>720</v>
      </c>
      <c r="K151" s="224"/>
      <c r="L151" s="225"/>
    </row>
    <row r="152" spans="1:12" ht="12.75" customHeight="1">
      <c r="A152" s="26"/>
      <c r="B152" s="13"/>
      <c r="C152" s="192">
        <v>0.65</v>
      </c>
      <c r="D152" s="200">
        <v>5</v>
      </c>
      <c r="E152" s="191">
        <v>1</v>
      </c>
      <c r="F152" s="191">
        <f>Max!$B$3*C152</f>
        <v>130</v>
      </c>
      <c r="G152" s="224"/>
      <c r="H152" s="225"/>
      <c r="I152" s="224">
        <f t="shared" si="6"/>
        <v>5</v>
      </c>
      <c r="J152" s="225">
        <f t="shared" si="7"/>
        <v>650</v>
      </c>
      <c r="K152" s="224"/>
      <c r="L152" s="225"/>
    </row>
    <row r="153" spans="1:12" ht="12.75" customHeight="1">
      <c r="A153" s="26"/>
      <c r="B153" s="13"/>
      <c r="C153" s="192">
        <v>0.7</v>
      </c>
      <c r="D153" s="200">
        <v>4</v>
      </c>
      <c r="E153" s="191">
        <v>1</v>
      </c>
      <c r="F153" s="191">
        <f>Max!$B$3*C153</f>
        <v>140</v>
      </c>
      <c r="G153" s="224"/>
      <c r="H153" s="225"/>
      <c r="I153" s="224">
        <f t="shared" si="6"/>
        <v>4</v>
      </c>
      <c r="J153" s="225">
        <f t="shared" si="7"/>
        <v>560</v>
      </c>
      <c r="K153" s="224"/>
      <c r="L153" s="225"/>
    </row>
    <row r="154" spans="1:12" ht="12.75" customHeight="1">
      <c r="A154" s="26"/>
      <c r="B154" s="13"/>
      <c r="C154" s="192">
        <v>0.75</v>
      </c>
      <c r="D154" s="200">
        <v>3</v>
      </c>
      <c r="E154" s="191">
        <v>2</v>
      </c>
      <c r="F154" s="191">
        <f>Max!$B$3*C154</f>
        <v>150</v>
      </c>
      <c r="G154" s="224"/>
      <c r="H154" s="225"/>
      <c r="I154" s="224">
        <f t="shared" si="6"/>
        <v>6</v>
      </c>
      <c r="J154" s="225">
        <f t="shared" si="7"/>
        <v>900</v>
      </c>
      <c r="K154" s="224"/>
      <c r="L154" s="225"/>
    </row>
    <row r="155" spans="1:12" ht="12.75" customHeight="1">
      <c r="A155" s="26"/>
      <c r="B155" s="13"/>
      <c r="C155" s="192">
        <v>0.8</v>
      </c>
      <c r="D155" s="200">
        <v>2</v>
      </c>
      <c r="E155" s="191">
        <v>2</v>
      </c>
      <c r="F155" s="191">
        <f>Max!$B$3*C155</f>
        <v>160</v>
      </c>
      <c r="G155" s="224"/>
      <c r="H155" s="225"/>
      <c r="I155" s="224">
        <f t="shared" si="6"/>
        <v>4</v>
      </c>
      <c r="J155" s="225">
        <f t="shared" si="7"/>
        <v>640</v>
      </c>
      <c r="K155" s="224"/>
      <c r="L155" s="225"/>
    </row>
    <row r="156" spans="1:12" ht="12.75" customHeight="1">
      <c r="A156" s="26"/>
      <c r="B156" s="13"/>
      <c r="C156" s="192">
        <v>0.85</v>
      </c>
      <c r="D156" s="200">
        <v>1</v>
      </c>
      <c r="E156" s="191">
        <v>2</v>
      </c>
      <c r="F156" s="191">
        <f>Max!$B$3*C156</f>
        <v>170</v>
      </c>
      <c r="G156" s="224"/>
      <c r="H156" s="225"/>
      <c r="I156" s="224">
        <f t="shared" si="6"/>
        <v>2</v>
      </c>
      <c r="J156" s="225">
        <f t="shared" si="7"/>
        <v>340</v>
      </c>
      <c r="K156" s="224"/>
      <c r="L156" s="225"/>
    </row>
    <row r="157" spans="1:12" ht="12.75" customHeight="1">
      <c r="A157" s="26"/>
      <c r="B157" s="13"/>
      <c r="C157" s="192">
        <v>0.8</v>
      </c>
      <c r="D157" s="200">
        <v>2</v>
      </c>
      <c r="E157" s="191">
        <v>2</v>
      </c>
      <c r="F157" s="191">
        <f>Max!$B$3*C157</f>
        <v>160</v>
      </c>
      <c r="G157" s="224"/>
      <c r="H157" s="225"/>
      <c r="I157" s="224">
        <f t="shared" si="6"/>
        <v>4</v>
      </c>
      <c r="J157" s="225">
        <f t="shared" si="7"/>
        <v>640</v>
      </c>
      <c r="K157" s="224"/>
      <c r="L157" s="225"/>
    </row>
    <row r="158" spans="1:12" ht="12.75" customHeight="1">
      <c r="A158" s="26"/>
      <c r="B158" s="13"/>
      <c r="C158" s="192">
        <v>0.75</v>
      </c>
      <c r="D158" s="200">
        <v>3</v>
      </c>
      <c r="E158" s="191">
        <v>2</v>
      </c>
      <c r="F158" s="191">
        <f>Max!$B$3*C158</f>
        <v>150</v>
      </c>
      <c r="G158" s="224"/>
      <c r="H158" s="225"/>
      <c r="I158" s="224">
        <f t="shared" si="6"/>
        <v>6</v>
      </c>
      <c r="J158" s="225">
        <f t="shared" si="7"/>
        <v>900</v>
      </c>
      <c r="K158" s="224"/>
      <c r="L158" s="225"/>
    </row>
    <row r="159" spans="1:12" ht="12.75" customHeight="1">
      <c r="A159" s="26"/>
      <c r="B159" s="13"/>
      <c r="C159" s="192">
        <v>0.7</v>
      </c>
      <c r="D159" s="200">
        <v>4</v>
      </c>
      <c r="E159" s="191">
        <v>1</v>
      </c>
      <c r="F159" s="191">
        <f>Max!$B$3*C159</f>
        <v>140</v>
      </c>
      <c r="G159" s="224"/>
      <c r="H159" s="225"/>
      <c r="I159" s="224">
        <f t="shared" si="6"/>
        <v>4</v>
      </c>
      <c r="J159" s="225">
        <f t="shared" si="7"/>
        <v>560</v>
      </c>
      <c r="K159" s="224"/>
      <c r="L159" s="225"/>
    </row>
    <row r="160" spans="1:12" ht="12.75" customHeight="1">
      <c r="A160" s="26"/>
      <c r="B160" s="13"/>
      <c r="C160" s="192">
        <v>0.65</v>
      </c>
      <c r="D160" s="200">
        <v>6</v>
      </c>
      <c r="E160" s="191">
        <v>1</v>
      </c>
      <c r="F160" s="191">
        <f>Max!$B$3*C160</f>
        <v>130</v>
      </c>
      <c r="G160" s="224"/>
      <c r="H160" s="225"/>
      <c r="I160" s="224">
        <f t="shared" si="6"/>
        <v>6</v>
      </c>
      <c r="J160" s="225">
        <f t="shared" si="7"/>
        <v>780</v>
      </c>
      <c r="K160" s="224"/>
      <c r="L160" s="225"/>
    </row>
    <row r="161" spans="1:12" ht="12.75" customHeight="1">
      <c r="A161" s="26"/>
      <c r="B161" s="13"/>
      <c r="C161" s="192">
        <v>0.6</v>
      </c>
      <c r="D161" s="200">
        <v>8</v>
      </c>
      <c r="E161" s="191">
        <v>1</v>
      </c>
      <c r="F161" s="191">
        <f>Max!$B$3*C161</f>
        <v>120</v>
      </c>
      <c r="G161" s="224"/>
      <c r="H161" s="225"/>
      <c r="I161" s="224">
        <f t="shared" si="6"/>
        <v>8</v>
      </c>
      <c r="J161" s="225">
        <f t="shared" si="7"/>
        <v>960</v>
      </c>
      <c r="K161" s="224"/>
      <c r="L161" s="225"/>
    </row>
    <row r="162" spans="1:12" ht="12.75" customHeight="1">
      <c r="A162" s="26"/>
      <c r="B162" s="13"/>
      <c r="C162" s="192">
        <v>0.55</v>
      </c>
      <c r="D162" s="200">
        <v>10</v>
      </c>
      <c r="E162" s="191">
        <v>1</v>
      </c>
      <c r="F162" s="191">
        <f>Max!$B$3*C162</f>
        <v>110.00000000000001</v>
      </c>
      <c r="G162" s="224"/>
      <c r="H162" s="225"/>
      <c r="I162" s="224">
        <f t="shared" si="6"/>
        <v>10</v>
      </c>
      <c r="J162" s="225">
        <f t="shared" si="7"/>
        <v>1100.0000000000002</v>
      </c>
      <c r="K162" s="224"/>
      <c r="L162" s="225"/>
    </row>
    <row r="163" spans="1:12" ht="12.75" customHeight="1">
      <c r="A163" s="26"/>
      <c r="B163" s="13"/>
      <c r="C163" s="192">
        <v>0.5</v>
      </c>
      <c r="D163" s="200">
        <v>12</v>
      </c>
      <c r="E163" s="191">
        <v>1</v>
      </c>
      <c r="F163" s="191">
        <f>Max!$B$3*C163</f>
        <v>100</v>
      </c>
      <c r="G163" s="224"/>
      <c r="H163" s="225"/>
      <c r="I163" s="224">
        <f t="shared" si="6"/>
        <v>12</v>
      </c>
      <c r="J163" s="225">
        <f t="shared" si="7"/>
        <v>1200</v>
      </c>
      <c r="K163" s="224"/>
      <c r="L163" s="225"/>
    </row>
    <row r="164" spans="1:12" ht="12.75" customHeight="1">
      <c r="A164" s="27">
        <v>3</v>
      </c>
      <c r="B164" s="17" t="s">
        <v>73</v>
      </c>
      <c r="C164" s="194"/>
      <c r="D164" s="193">
        <v>10</v>
      </c>
      <c r="E164" s="193">
        <v>5</v>
      </c>
      <c r="F164" s="193"/>
      <c r="G164" s="224"/>
      <c r="H164" s="225"/>
      <c r="I164" s="224"/>
      <c r="J164" s="225"/>
      <c r="K164" s="224"/>
      <c r="L164" s="225"/>
    </row>
    <row r="165" spans="1:12" ht="12.75" customHeight="1">
      <c r="A165" s="28">
        <v>4</v>
      </c>
      <c r="B165" s="21" t="s">
        <v>12</v>
      </c>
      <c r="C165" s="196">
        <v>0.5</v>
      </c>
      <c r="D165" s="201">
        <v>4</v>
      </c>
      <c r="E165" s="195">
        <v>1</v>
      </c>
      <c r="F165" s="195">
        <f>Max!$B$4*C165</f>
        <v>110</v>
      </c>
      <c r="G165" s="224"/>
      <c r="H165" s="225"/>
      <c r="I165" s="224"/>
      <c r="J165" s="225"/>
      <c r="K165" s="224">
        <f>D165*E165</f>
        <v>4</v>
      </c>
      <c r="L165" s="225">
        <f>F165*K165</f>
        <v>440</v>
      </c>
    </row>
    <row r="166" spans="1:12" ht="12.75" customHeight="1">
      <c r="A166" s="28"/>
      <c r="B166" s="21"/>
      <c r="C166" s="196">
        <v>0.6</v>
      </c>
      <c r="D166" s="201">
        <v>4</v>
      </c>
      <c r="E166" s="195">
        <v>1</v>
      </c>
      <c r="F166" s="195">
        <f>Max!$B$4*C166</f>
        <v>132</v>
      </c>
      <c r="G166" s="224"/>
      <c r="H166" s="225"/>
      <c r="I166" s="224"/>
      <c r="J166" s="225"/>
      <c r="K166" s="224">
        <f>D166*E166</f>
        <v>4</v>
      </c>
      <c r="L166" s="225">
        <f>F166*K166</f>
        <v>528</v>
      </c>
    </row>
    <row r="167" spans="1:12" ht="12.75" customHeight="1">
      <c r="A167" s="28"/>
      <c r="B167" s="21"/>
      <c r="C167" s="196">
        <v>0.7</v>
      </c>
      <c r="D167" s="201">
        <v>4</v>
      </c>
      <c r="E167" s="195">
        <v>5</v>
      </c>
      <c r="F167" s="195">
        <f>Max!$B$4*C167</f>
        <v>154</v>
      </c>
      <c r="G167" s="224"/>
      <c r="H167" s="225"/>
      <c r="I167" s="224"/>
      <c r="J167" s="225"/>
      <c r="K167" s="224">
        <f>D167*E167</f>
        <v>20</v>
      </c>
      <c r="L167" s="225">
        <f>F167*K167</f>
        <v>3080</v>
      </c>
    </row>
    <row r="168" spans="1:12" ht="12.75" customHeight="1">
      <c r="A168" s="27">
        <v>5</v>
      </c>
      <c r="B168" s="17" t="s">
        <v>88</v>
      </c>
      <c r="C168" s="194"/>
      <c r="D168" s="202">
        <v>5</v>
      </c>
      <c r="E168" s="193">
        <v>5</v>
      </c>
      <c r="F168" s="193"/>
      <c r="G168" s="224"/>
      <c r="H168" s="225"/>
      <c r="I168" s="224"/>
      <c r="J168" s="225"/>
      <c r="K168" s="224"/>
      <c r="L168" s="225"/>
    </row>
    <row r="169" spans="3:12" ht="12.75" customHeight="1">
      <c r="C169" s="182"/>
      <c r="D169" s="180"/>
      <c r="E169" s="180"/>
      <c r="F169" s="180"/>
      <c r="G169" s="224"/>
      <c r="H169" s="225"/>
      <c r="I169" s="224"/>
      <c r="J169" s="225"/>
      <c r="K169" s="224"/>
      <c r="L169" s="225"/>
    </row>
    <row r="170" spans="1:12" ht="12.75" customHeight="1">
      <c r="A170" s="4" t="s">
        <v>102</v>
      </c>
      <c r="C170" s="7" t="s">
        <v>8</v>
      </c>
      <c r="D170" s="217" t="s">
        <v>6</v>
      </c>
      <c r="E170" s="217" t="s">
        <v>7</v>
      </c>
      <c r="F170" s="29" t="s">
        <v>9</v>
      </c>
      <c r="G170" s="224"/>
      <c r="H170" s="225"/>
      <c r="I170" s="224"/>
      <c r="J170" s="225"/>
      <c r="K170" s="224"/>
      <c r="L170" s="225"/>
    </row>
    <row r="171" spans="1:12" ht="12.75" customHeight="1">
      <c r="A171" s="25">
        <v>1</v>
      </c>
      <c r="B171" s="9" t="s">
        <v>4</v>
      </c>
      <c r="C171" s="184">
        <v>0.5</v>
      </c>
      <c r="D171" s="203">
        <v>5</v>
      </c>
      <c r="E171" s="183">
        <v>1</v>
      </c>
      <c r="F171" s="183">
        <f>Max!$B$2*C171</f>
        <v>105</v>
      </c>
      <c r="G171" s="224">
        <f>D171*E171</f>
        <v>5</v>
      </c>
      <c r="H171" s="225">
        <f>F171*G171</f>
        <v>525</v>
      </c>
      <c r="I171" s="224"/>
      <c r="J171" s="225"/>
      <c r="K171" s="224"/>
      <c r="L171" s="225"/>
    </row>
    <row r="172" spans="1:12" ht="12.75" customHeight="1">
      <c r="A172" s="25"/>
      <c r="B172" s="9"/>
      <c r="C172" s="184">
        <v>0.6</v>
      </c>
      <c r="D172" s="203">
        <v>4</v>
      </c>
      <c r="E172" s="183">
        <v>1</v>
      </c>
      <c r="F172" s="183">
        <f>Max!$B$2*C172</f>
        <v>126</v>
      </c>
      <c r="G172" s="224">
        <f>D172*E172</f>
        <v>4</v>
      </c>
      <c r="H172" s="225">
        <f>F172*G172</f>
        <v>504</v>
      </c>
      <c r="I172" s="224"/>
      <c r="J172" s="225"/>
      <c r="K172" s="224"/>
      <c r="L172" s="225"/>
    </row>
    <row r="173" spans="1:12" ht="12.75" customHeight="1">
      <c r="A173" s="25"/>
      <c r="B173" s="9"/>
      <c r="C173" s="184">
        <v>0.7</v>
      </c>
      <c r="D173" s="203">
        <v>3</v>
      </c>
      <c r="E173" s="183">
        <v>2</v>
      </c>
      <c r="F173" s="183">
        <f>Max!$B$2*C173</f>
        <v>147</v>
      </c>
      <c r="G173" s="224">
        <f>D173*E173</f>
        <v>6</v>
      </c>
      <c r="H173" s="225">
        <f>F173*G173</f>
        <v>882</v>
      </c>
      <c r="I173" s="224"/>
      <c r="J173" s="225"/>
      <c r="K173" s="224"/>
      <c r="L173" s="225"/>
    </row>
    <row r="174" spans="1:12" ht="12.75" customHeight="1">
      <c r="A174" s="25"/>
      <c r="B174" s="9"/>
      <c r="C174" s="184">
        <v>0.8</v>
      </c>
      <c r="D174" s="203">
        <v>3</v>
      </c>
      <c r="E174" s="183">
        <v>3</v>
      </c>
      <c r="F174" s="183">
        <f>Max!$B$2*C174</f>
        <v>168</v>
      </c>
      <c r="G174" s="224">
        <f>D174*E174</f>
        <v>9</v>
      </c>
      <c r="H174" s="225">
        <f>F174*G174</f>
        <v>1512</v>
      </c>
      <c r="I174" s="224"/>
      <c r="J174" s="225"/>
      <c r="K174" s="224"/>
      <c r="L174" s="225"/>
    </row>
    <row r="175" spans="1:12" ht="12.75" customHeight="1">
      <c r="A175" s="25"/>
      <c r="B175" s="9"/>
      <c r="C175" s="184">
        <v>0.85</v>
      </c>
      <c r="D175" s="203">
        <v>2</v>
      </c>
      <c r="E175" s="183">
        <v>3</v>
      </c>
      <c r="F175" s="183">
        <f>Max!$B$2*C175</f>
        <v>178.5</v>
      </c>
      <c r="G175" s="224">
        <f>D175*E175</f>
        <v>6</v>
      </c>
      <c r="H175" s="225">
        <f>F175*G175</f>
        <v>1071</v>
      </c>
      <c r="I175" s="224"/>
      <c r="J175" s="225"/>
      <c r="K175" s="224"/>
      <c r="L175" s="225"/>
    </row>
    <row r="176" spans="1:12" ht="12.75" customHeight="1">
      <c r="A176" s="26">
        <v>2</v>
      </c>
      <c r="B176" s="13" t="s">
        <v>107</v>
      </c>
      <c r="C176" s="192">
        <v>0.5</v>
      </c>
      <c r="D176" s="200">
        <v>5</v>
      </c>
      <c r="E176" s="191">
        <v>1</v>
      </c>
      <c r="F176" s="191">
        <f>Max!$B$3*C176</f>
        <v>100</v>
      </c>
      <c r="G176" s="224"/>
      <c r="H176" s="225"/>
      <c r="I176" s="224">
        <f>D176*E176</f>
        <v>5</v>
      </c>
      <c r="J176" s="225">
        <f>F176*I176</f>
        <v>500</v>
      </c>
      <c r="K176" s="224"/>
      <c r="L176" s="225"/>
    </row>
    <row r="177" spans="1:12" ht="12.75" customHeight="1">
      <c r="A177" s="26"/>
      <c r="B177" s="13"/>
      <c r="C177" s="192">
        <v>0.6</v>
      </c>
      <c r="D177" s="200">
        <v>4</v>
      </c>
      <c r="E177" s="191">
        <v>1</v>
      </c>
      <c r="F177" s="191">
        <f>Max!$B$3*C177</f>
        <v>120</v>
      </c>
      <c r="G177" s="224"/>
      <c r="H177" s="225"/>
      <c r="I177" s="224">
        <f>D177*E177</f>
        <v>4</v>
      </c>
      <c r="J177" s="225">
        <f>F177*I177</f>
        <v>480</v>
      </c>
      <c r="K177" s="224"/>
      <c r="L177" s="225"/>
    </row>
    <row r="178" spans="1:12" ht="12.75" customHeight="1">
      <c r="A178" s="26"/>
      <c r="B178" s="13"/>
      <c r="C178" s="192">
        <v>0.7</v>
      </c>
      <c r="D178" s="200">
        <v>3</v>
      </c>
      <c r="E178" s="191">
        <v>2</v>
      </c>
      <c r="F178" s="191">
        <f>Max!$B$3*C178</f>
        <v>140</v>
      </c>
      <c r="G178" s="224"/>
      <c r="H178" s="225"/>
      <c r="I178" s="224">
        <f>D178*E178</f>
        <v>6</v>
      </c>
      <c r="J178" s="225">
        <f>F178*I178</f>
        <v>840</v>
      </c>
      <c r="K178" s="224"/>
      <c r="L178" s="225"/>
    </row>
    <row r="179" spans="1:12" ht="12.75" customHeight="1">
      <c r="A179" s="26"/>
      <c r="B179" s="13"/>
      <c r="C179" s="192">
        <v>0.8</v>
      </c>
      <c r="D179" s="200">
        <v>3</v>
      </c>
      <c r="E179" s="191">
        <v>6</v>
      </c>
      <c r="F179" s="191">
        <f>Max!$B$3*C179</f>
        <v>160</v>
      </c>
      <c r="G179" s="224"/>
      <c r="H179" s="225"/>
      <c r="I179" s="224">
        <f>D179*E179</f>
        <v>18</v>
      </c>
      <c r="J179" s="225">
        <f>F179*I179</f>
        <v>2880</v>
      </c>
      <c r="K179" s="224"/>
      <c r="L179" s="225"/>
    </row>
    <row r="180" spans="1:12" ht="12.75" customHeight="1">
      <c r="A180" s="44">
        <v>3</v>
      </c>
      <c r="B180" s="45" t="s">
        <v>73</v>
      </c>
      <c r="C180" s="47"/>
      <c r="D180" s="46">
        <v>10</v>
      </c>
      <c r="E180" s="48">
        <v>5</v>
      </c>
      <c r="F180" s="48"/>
      <c r="G180" s="224"/>
      <c r="H180" s="225"/>
      <c r="I180" s="224"/>
      <c r="J180" s="225"/>
      <c r="K180" s="224"/>
      <c r="L180" s="225"/>
    </row>
    <row r="181" spans="1:12" ht="12.75" customHeight="1">
      <c r="A181" s="25">
        <v>4</v>
      </c>
      <c r="B181" s="9" t="s">
        <v>4</v>
      </c>
      <c r="C181" s="184">
        <v>0.5</v>
      </c>
      <c r="D181" s="203">
        <v>6</v>
      </c>
      <c r="E181" s="183">
        <v>1</v>
      </c>
      <c r="F181" s="183">
        <f>Max!$B$2*C181</f>
        <v>105</v>
      </c>
      <c r="G181" s="224">
        <f>D181*E181</f>
        <v>6</v>
      </c>
      <c r="H181" s="225">
        <f>F181*G181</f>
        <v>630</v>
      </c>
      <c r="I181" s="224"/>
      <c r="J181" s="225"/>
      <c r="K181" s="224"/>
      <c r="L181" s="225"/>
    </row>
    <row r="182" spans="1:12" ht="12.75" customHeight="1">
      <c r="A182" s="25"/>
      <c r="B182" s="9"/>
      <c r="C182" s="184">
        <v>0.6</v>
      </c>
      <c r="D182" s="203">
        <v>6</v>
      </c>
      <c r="E182" s="183">
        <v>1</v>
      </c>
      <c r="F182" s="183">
        <f>Max!$B$2*C182</f>
        <v>126</v>
      </c>
      <c r="G182" s="224">
        <f>D182*E182</f>
        <v>6</v>
      </c>
      <c r="H182" s="225">
        <f>F182*G182</f>
        <v>756</v>
      </c>
      <c r="I182" s="224"/>
      <c r="J182" s="225"/>
      <c r="K182" s="224"/>
      <c r="L182" s="225"/>
    </row>
    <row r="183" spans="1:12" ht="12.75" customHeight="1">
      <c r="A183" s="25"/>
      <c r="B183" s="9"/>
      <c r="C183" s="184">
        <v>0.65</v>
      </c>
      <c r="D183" s="203">
        <v>6</v>
      </c>
      <c r="E183" s="183">
        <v>4</v>
      </c>
      <c r="F183" s="183">
        <f>Max!$B$2*C183</f>
        <v>136.5</v>
      </c>
      <c r="G183" s="224">
        <f>D183*E183</f>
        <v>24</v>
      </c>
      <c r="H183" s="225">
        <f>F183*G183</f>
        <v>3276</v>
      </c>
      <c r="I183" s="224"/>
      <c r="J183" s="225"/>
      <c r="K183" s="224"/>
      <c r="L183" s="225"/>
    </row>
    <row r="184" spans="1:12" ht="12.75" customHeight="1">
      <c r="A184" s="27">
        <v>5</v>
      </c>
      <c r="B184" s="219" t="s">
        <v>104</v>
      </c>
      <c r="C184" s="194"/>
      <c r="D184" s="202">
        <v>6</v>
      </c>
      <c r="E184" s="193">
        <v>6</v>
      </c>
      <c r="F184" s="193"/>
      <c r="G184" s="224"/>
      <c r="H184" s="225"/>
      <c r="I184" s="224"/>
      <c r="J184" s="225"/>
      <c r="K184" s="224"/>
      <c r="L184" s="225"/>
    </row>
    <row r="185" spans="1:12" ht="12.75" customHeight="1">
      <c r="A185" s="50">
        <v>6</v>
      </c>
      <c r="B185" s="51" t="s">
        <v>10</v>
      </c>
      <c r="C185" s="53"/>
      <c r="D185" s="52">
        <v>10</v>
      </c>
      <c r="E185" s="54">
        <v>3</v>
      </c>
      <c r="F185" s="54"/>
      <c r="G185" s="224"/>
      <c r="H185" s="225"/>
      <c r="I185" s="224"/>
      <c r="J185" s="225"/>
      <c r="K185" s="224"/>
      <c r="L185" s="225"/>
    </row>
    <row r="186" spans="3:12" ht="12.75" customHeight="1">
      <c r="C186" s="7"/>
      <c r="D186" s="29"/>
      <c r="E186" s="29"/>
      <c r="F186" s="29"/>
      <c r="G186" s="224"/>
      <c r="H186" s="225"/>
      <c r="I186" s="224"/>
      <c r="J186" s="225"/>
      <c r="K186" s="224"/>
      <c r="L186" s="225"/>
    </row>
    <row r="187" spans="1:12" ht="12.75" customHeight="1">
      <c r="A187" s="4" t="s">
        <v>103</v>
      </c>
      <c r="C187" s="7" t="s">
        <v>8</v>
      </c>
      <c r="D187" s="217" t="s">
        <v>6</v>
      </c>
      <c r="E187" s="217" t="s">
        <v>7</v>
      </c>
      <c r="F187" s="29" t="s">
        <v>9</v>
      </c>
      <c r="G187" s="224"/>
      <c r="H187" s="225"/>
      <c r="I187" s="224"/>
      <c r="J187" s="225"/>
      <c r="K187" s="224"/>
      <c r="L187" s="225"/>
    </row>
    <row r="188" spans="1:12" ht="12.75" customHeight="1">
      <c r="A188" s="28">
        <v>1</v>
      </c>
      <c r="B188" s="21" t="s">
        <v>83</v>
      </c>
      <c r="C188" s="196">
        <v>0.5</v>
      </c>
      <c r="D188" s="201">
        <v>3</v>
      </c>
      <c r="E188" s="195">
        <v>1</v>
      </c>
      <c r="F188" s="195">
        <f>Max!$B$4*C188</f>
        <v>110</v>
      </c>
      <c r="G188" s="224"/>
      <c r="H188" s="225"/>
      <c r="I188" s="224"/>
      <c r="J188" s="225"/>
      <c r="K188" s="224">
        <f>D188*E188</f>
        <v>3</v>
      </c>
      <c r="L188" s="225">
        <f>F188*K188</f>
        <v>330</v>
      </c>
    </row>
    <row r="189" spans="1:12" ht="12.75" customHeight="1">
      <c r="A189" s="28"/>
      <c r="B189" s="21"/>
      <c r="C189" s="196">
        <v>0.6</v>
      </c>
      <c r="D189" s="201">
        <v>3</v>
      </c>
      <c r="E189" s="195">
        <v>2</v>
      </c>
      <c r="F189" s="195">
        <f>Max!$B$4*C189</f>
        <v>132</v>
      </c>
      <c r="G189" s="224"/>
      <c r="H189" s="225"/>
      <c r="I189" s="224"/>
      <c r="J189" s="225"/>
      <c r="K189" s="224">
        <f>D189*E189</f>
        <v>6</v>
      </c>
      <c r="L189" s="225">
        <f>F189*K189</f>
        <v>792</v>
      </c>
    </row>
    <row r="190" spans="1:12" ht="12.75" customHeight="1">
      <c r="A190" s="28"/>
      <c r="B190" s="21"/>
      <c r="C190" s="196">
        <v>0.65</v>
      </c>
      <c r="D190" s="201">
        <v>3</v>
      </c>
      <c r="E190" s="195">
        <v>4</v>
      </c>
      <c r="F190" s="195">
        <f>Max!$B$4*C190</f>
        <v>143</v>
      </c>
      <c r="G190" s="224"/>
      <c r="H190" s="225"/>
      <c r="I190" s="224"/>
      <c r="J190" s="225"/>
      <c r="K190" s="224">
        <f>D190*E190</f>
        <v>12</v>
      </c>
      <c r="L190" s="225">
        <f>F190*K190</f>
        <v>1716</v>
      </c>
    </row>
    <row r="191" spans="1:12" ht="12.75" customHeight="1">
      <c r="A191" s="26">
        <v>2</v>
      </c>
      <c r="B191" s="13" t="s">
        <v>107</v>
      </c>
      <c r="C191" s="192">
        <v>0.5</v>
      </c>
      <c r="D191" s="200">
        <v>6</v>
      </c>
      <c r="E191" s="191">
        <v>1</v>
      </c>
      <c r="F191" s="191">
        <f>Max!$B$3*C191</f>
        <v>100</v>
      </c>
      <c r="G191" s="224"/>
      <c r="H191" s="225"/>
      <c r="I191" s="224">
        <f>D191*E191</f>
        <v>6</v>
      </c>
      <c r="J191" s="225">
        <f>F191*I191</f>
        <v>600</v>
      </c>
      <c r="K191" s="224"/>
      <c r="L191" s="225"/>
    </row>
    <row r="192" spans="1:12" ht="12.75" customHeight="1">
      <c r="A192" s="26"/>
      <c r="B192" s="13"/>
      <c r="C192" s="192">
        <v>0.6</v>
      </c>
      <c r="D192" s="200">
        <v>6</v>
      </c>
      <c r="E192" s="191">
        <v>1</v>
      </c>
      <c r="F192" s="191">
        <f>Max!$B$3*C192</f>
        <v>120</v>
      </c>
      <c r="G192" s="224"/>
      <c r="H192" s="225"/>
      <c r="I192" s="224">
        <f>D192*E192</f>
        <v>6</v>
      </c>
      <c r="J192" s="225">
        <f>F192*I192</f>
        <v>720</v>
      </c>
      <c r="K192" s="224"/>
      <c r="L192" s="225"/>
    </row>
    <row r="193" spans="1:12" ht="12.75" customHeight="1">
      <c r="A193" s="26"/>
      <c r="B193" s="13"/>
      <c r="C193" s="192">
        <v>0.65</v>
      </c>
      <c r="D193" s="200">
        <v>6</v>
      </c>
      <c r="E193" s="191">
        <v>5</v>
      </c>
      <c r="F193" s="191">
        <f>Max!$B$3*C193</f>
        <v>130</v>
      </c>
      <c r="G193" s="224"/>
      <c r="H193" s="225"/>
      <c r="I193" s="224">
        <f>D193*E193</f>
        <v>30</v>
      </c>
      <c r="J193" s="225">
        <f>F193*I193</f>
        <v>3900</v>
      </c>
      <c r="K193" s="224"/>
      <c r="L193" s="225"/>
    </row>
    <row r="194" spans="1:12" ht="12.75" customHeight="1">
      <c r="A194" s="27">
        <v>3</v>
      </c>
      <c r="B194" s="17" t="s">
        <v>16</v>
      </c>
      <c r="C194" s="194"/>
      <c r="D194" s="202">
        <v>6</v>
      </c>
      <c r="E194" s="193">
        <v>5</v>
      </c>
      <c r="F194" s="193"/>
      <c r="G194" s="224"/>
      <c r="H194" s="225"/>
      <c r="I194" s="224"/>
      <c r="J194" s="225"/>
      <c r="K194" s="224"/>
      <c r="L194" s="225"/>
    </row>
    <row r="195" spans="1:12" ht="12.75" customHeight="1">
      <c r="A195" s="28">
        <v>4</v>
      </c>
      <c r="B195" s="21" t="s">
        <v>13</v>
      </c>
      <c r="C195" s="196">
        <v>0.6</v>
      </c>
      <c r="D195" s="201">
        <v>4</v>
      </c>
      <c r="E195" s="195">
        <v>1</v>
      </c>
      <c r="F195" s="195">
        <f>Max!$B$4*C195</f>
        <v>132</v>
      </c>
      <c r="G195" s="224"/>
      <c r="H195" s="225"/>
      <c r="I195" s="224"/>
      <c r="J195" s="225"/>
      <c r="K195" s="224">
        <f>D195*E195</f>
        <v>4</v>
      </c>
      <c r="L195" s="225">
        <f>F195*K195</f>
        <v>528</v>
      </c>
    </row>
    <row r="196" spans="1:12" ht="12.75" customHeight="1">
      <c r="A196" s="28"/>
      <c r="B196" s="21"/>
      <c r="C196" s="196">
        <v>0.7</v>
      </c>
      <c r="D196" s="201">
        <v>4</v>
      </c>
      <c r="E196" s="195">
        <v>2</v>
      </c>
      <c r="F196" s="195">
        <f>Max!$B$4*C196</f>
        <v>154</v>
      </c>
      <c r="G196" s="224"/>
      <c r="H196" s="225"/>
      <c r="I196" s="224"/>
      <c r="J196" s="225"/>
      <c r="K196" s="224">
        <f>D196*E196</f>
        <v>8</v>
      </c>
      <c r="L196" s="225">
        <f>F196*K196</f>
        <v>1232</v>
      </c>
    </row>
    <row r="197" spans="1:12" ht="12.75" customHeight="1">
      <c r="A197" s="28"/>
      <c r="B197" s="21"/>
      <c r="C197" s="196">
        <v>0.8</v>
      </c>
      <c r="D197" s="201">
        <v>4</v>
      </c>
      <c r="E197" s="195">
        <v>2</v>
      </c>
      <c r="F197" s="195">
        <f>Max!$B$4*C197</f>
        <v>176</v>
      </c>
      <c r="G197" s="224"/>
      <c r="H197" s="225"/>
      <c r="I197" s="224"/>
      <c r="J197" s="225"/>
      <c r="K197" s="224">
        <f>D197*E197</f>
        <v>8</v>
      </c>
      <c r="L197" s="225">
        <f>F197*K197</f>
        <v>1408</v>
      </c>
    </row>
    <row r="198" spans="1:12" ht="12.75" customHeight="1">
      <c r="A198" s="28"/>
      <c r="B198" s="21"/>
      <c r="C198" s="196">
        <v>0.85</v>
      </c>
      <c r="D198" s="201">
        <v>4</v>
      </c>
      <c r="E198" s="195">
        <v>4</v>
      </c>
      <c r="F198" s="195">
        <f>Max!$B$4*C198</f>
        <v>187</v>
      </c>
      <c r="G198" s="224"/>
      <c r="H198" s="225"/>
      <c r="I198" s="224"/>
      <c r="J198" s="225"/>
      <c r="K198" s="224">
        <f>D198*E198</f>
        <v>16</v>
      </c>
      <c r="L198" s="225">
        <f>F198*K198</f>
        <v>2992</v>
      </c>
    </row>
    <row r="199" spans="1:12" ht="12.75" customHeight="1">
      <c r="A199" s="27">
        <v>5</v>
      </c>
      <c r="B199" s="17" t="s">
        <v>75</v>
      </c>
      <c r="C199" s="194"/>
      <c r="D199" s="202">
        <v>5</v>
      </c>
      <c r="E199" s="193">
        <v>5</v>
      </c>
      <c r="F199" s="193"/>
      <c r="G199" s="224"/>
      <c r="H199" s="225"/>
      <c r="I199" s="224"/>
      <c r="J199" s="225"/>
      <c r="K199" s="224"/>
      <c r="L199" s="225"/>
    </row>
    <row r="200" spans="3:12" ht="12.75" customHeight="1">
      <c r="C200" s="182"/>
      <c r="D200" s="180"/>
      <c r="E200" s="180"/>
      <c r="F200" s="180"/>
      <c r="G200" s="226">
        <f aca="true" t="shared" si="8" ref="G200:L200">SUM(G130:G199)</f>
        <v>131</v>
      </c>
      <c r="H200" s="227">
        <f t="shared" si="8"/>
        <v>18417</v>
      </c>
      <c r="I200" s="226">
        <f t="shared" si="8"/>
        <v>200</v>
      </c>
      <c r="J200" s="227">
        <f t="shared" si="8"/>
        <v>26140</v>
      </c>
      <c r="K200" s="226">
        <f t="shared" si="8"/>
        <v>114</v>
      </c>
      <c r="L200" s="227">
        <f t="shared" si="8"/>
        <v>17578</v>
      </c>
    </row>
    <row r="201" spans="1:12" ht="12.75" customHeight="1">
      <c r="A201" s="4" t="s">
        <v>15</v>
      </c>
      <c r="B201" s="4"/>
      <c r="C201" s="182"/>
      <c r="D201" s="180"/>
      <c r="E201" s="180"/>
      <c r="F201" s="180"/>
      <c r="G201" s="224"/>
      <c r="H201" s="225"/>
      <c r="I201" s="224"/>
      <c r="J201" s="225"/>
      <c r="K201" s="224"/>
      <c r="L201" s="225"/>
    </row>
    <row r="202" spans="1:12" ht="12.75" customHeight="1">
      <c r="A202" s="4" t="s">
        <v>100</v>
      </c>
      <c r="C202" s="7" t="s">
        <v>8</v>
      </c>
      <c r="D202" s="217" t="s">
        <v>6</v>
      </c>
      <c r="E202" s="217" t="s">
        <v>7</v>
      </c>
      <c r="F202" s="29" t="s">
        <v>9</v>
      </c>
      <c r="G202" s="224"/>
      <c r="H202" s="225"/>
      <c r="I202" s="224"/>
      <c r="J202" s="225"/>
      <c r="K202" s="224"/>
      <c r="L202" s="225"/>
    </row>
    <row r="203" spans="1:12" ht="12.75" customHeight="1">
      <c r="A203" s="25">
        <v>1</v>
      </c>
      <c r="B203" s="9" t="s">
        <v>4</v>
      </c>
      <c r="C203" s="184">
        <v>0.5</v>
      </c>
      <c r="D203" s="203">
        <v>5</v>
      </c>
      <c r="E203" s="183">
        <v>1</v>
      </c>
      <c r="F203" s="183">
        <f>Max!$B$2*C203</f>
        <v>105</v>
      </c>
      <c r="G203" s="224">
        <f>D203*E203</f>
        <v>5</v>
      </c>
      <c r="H203" s="225">
        <f>F203*G203</f>
        <v>525</v>
      </c>
      <c r="I203" s="224"/>
      <c r="J203" s="225"/>
      <c r="K203" s="224"/>
      <c r="L203" s="225"/>
    </row>
    <row r="204" spans="1:12" ht="12.75" customHeight="1">
      <c r="A204" s="25"/>
      <c r="B204" s="9"/>
      <c r="C204" s="184">
        <v>0.6</v>
      </c>
      <c r="D204" s="203">
        <v>4</v>
      </c>
      <c r="E204" s="183">
        <v>1</v>
      </c>
      <c r="F204" s="183">
        <f>Max!$B$2*C204</f>
        <v>126</v>
      </c>
      <c r="G204" s="224">
        <f>D204*E204</f>
        <v>4</v>
      </c>
      <c r="H204" s="225">
        <f>F204*G204</f>
        <v>504</v>
      </c>
      <c r="I204" s="224"/>
      <c r="J204" s="225"/>
      <c r="K204" s="224"/>
      <c r="L204" s="225"/>
    </row>
    <row r="205" spans="1:12" ht="12.75" customHeight="1">
      <c r="A205" s="25"/>
      <c r="B205" s="9"/>
      <c r="C205" s="184">
        <v>0.7</v>
      </c>
      <c r="D205" s="203">
        <v>3</v>
      </c>
      <c r="E205" s="183">
        <v>2</v>
      </c>
      <c r="F205" s="183">
        <f>Max!$B$2*C205</f>
        <v>147</v>
      </c>
      <c r="G205" s="224">
        <f>D205*E205</f>
        <v>6</v>
      </c>
      <c r="H205" s="225">
        <f>F205*G205</f>
        <v>882</v>
      </c>
      <c r="I205" s="224"/>
      <c r="J205" s="225"/>
      <c r="K205" s="224"/>
      <c r="L205" s="225"/>
    </row>
    <row r="206" spans="1:12" ht="12.75" customHeight="1">
      <c r="A206" s="25"/>
      <c r="B206" s="9"/>
      <c r="C206" s="184">
        <v>0.8</v>
      </c>
      <c r="D206" s="203">
        <v>3</v>
      </c>
      <c r="E206" s="183">
        <v>7</v>
      </c>
      <c r="F206" s="183">
        <f>Max!$B$2*C206</f>
        <v>168</v>
      </c>
      <c r="G206" s="224">
        <f>D206*E206</f>
        <v>21</v>
      </c>
      <c r="H206" s="225">
        <f>F206*G206</f>
        <v>3528</v>
      </c>
      <c r="I206" s="224"/>
      <c r="J206" s="225"/>
      <c r="K206" s="224"/>
      <c r="L206" s="225"/>
    </row>
    <row r="207" spans="1:12" ht="12.75" customHeight="1">
      <c r="A207" s="26">
        <v>2</v>
      </c>
      <c r="B207" s="13" t="s">
        <v>107</v>
      </c>
      <c r="C207" s="192">
        <v>0.5</v>
      </c>
      <c r="D207" s="200">
        <v>5</v>
      </c>
      <c r="E207" s="191">
        <v>1</v>
      </c>
      <c r="F207" s="191">
        <f>Max!$B$3*C207</f>
        <v>100</v>
      </c>
      <c r="G207" s="224"/>
      <c r="H207" s="225"/>
      <c r="I207" s="224">
        <f aca="true" t="shared" si="9" ref="I207:I212">D207*E207</f>
        <v>5</v>
      </c>
      <c r="J207" s="225">
        <f aca="true" t="shared" si="10" ref="J207:J212">F207*I207</f>
        <v>500</v>
      </c>
      <c r="K207" s="224"/>
      <c r="L207" s="225"/>
    </row>
    <row r="208" spans="1:12" ht="12.75" customHeight="1">
      <c r="A208" s="26"/>
      <c r="B208" s="13"/>
      <c r="C208" s="192">
        <v>0.6</v>
      </c>
      <c r="D208" s="200">
        <v>4</v>
      </c>
      <c r="E208" s="191">
        <v>1</v>
      </c>
      <c r="F208" s="191">
        <f>Max!$B$3*C208</f>
        <v>120</v>
      </c>
      <c r="G208" s="224"/>
      <c r="H208" s="225"/>
      <c r="I208" s="224">
        <f t="shared" si="9"/>
        <v>4</v>
      </c>
      <c r="J208" s="225">
        <f t="shared" si="10"/>
        <v>480</v>
      </c>
      <c r="K208" s="224"/>
      <c r="L208" s="225"/>
    </row>
    <row r="209" spans="1:12" ht="12.75" customHeight="1">
      <c r="A209" s="26"/>
      <c r="B209" s="13"/>
      <c r="C209" s="192">
        <v>0.7</v>
      </c>
      <c r="D209" s="200">
        <v>3</v>
      </c>
      <c r="E209" s="191">
        <v>2</v>
      </c>
      <c r="F209" s="191">
        <f>Max!$B$3*C209</f>
        <v>140</v>
      </c>
      <c r="G209" s="224"/>
      <c r="H209" s="225"/>
      <c r="I209" s="224">
        <f t="shared" si="9"/>
        <v>6</v>
      </c>
      <c r="J209" s="225">
        <f t="shared" si="10"/>
        <v>840</v>
      </c>
      <c r="K209" s="224"/>
      <c r="L209" s="225"/>
    </row>
    <row r="210" spans="1:12" ht="12.75" customHeight="1">
      <c r="A210" s="26"/>
      <c r="B210" s="13"/>
      <c r="C210" s="192">
        <v>0.8</v>
      </c>
      <c r="D210" s="200">
        <v>3</v>
      </c>
      <c r="E210" s="191">
        <v>2</v>
      </c>
      <c r="F210" s="191">
        <f>Max!$B$3*C210</f>
        <v>160</v>
      </c>
      <c r="G210" s="224"/>
      <c r="H210" s="225"/>
      <c r="I210" s="224">
        <f t="shared" si="9"/>
        <v>6</v>
      </c>
      <c r="J210" s="225">
        <f t="shared" si="10"/>
        <v>960</v>
      </c>
      <c r="K210" s="224"/>
      <c r="L210" s="225"/>
    </row>
    <row r="211" spans="1:12" ht="12.75" customHeight="1">
      <c r="A211" s="26"/>
      <c r="B211" s="13"/>
      <c r="C211" s="192">
        <v>0.85</v>
      </c>
      <c r="D211" s="200">
        <v>2</v>
      </c>
      <c r="E211" s="191">
        <v>3</v>
      </c>
      <c r="F211" s="191">
        <f>Max!$B$3*C211</f>
        <v>170</v>
      </c>
      <c r="G211" s="224"/>
      <c r="H211" s="225"/>
      <c r="I211" s="224">
        <f t="shared" si="9"/>
        <v>6</v>
      </c>
      <c r="J211" s="225">
        <f t="shared" si="10"/>
        <v>1020</v>
      </c>
      <c r="K211" s="224"/>
      <c r="L211" s="225"/>
    </row>
    <row r="212" spans="1:12" ht="12.75" customHeight="1">
      <c r="A212" s="26"/>
      <c r="B212" s="13"/>
      <c r="C212" s="192">
        <v>0.8</v>
      </c>
      <c r="D212" s="200">
        <v>3</v>
      </c>
      <c r="E212" s="191">
        <v>2</v>
      </c>
      <c r="F212" s="191">
        <f>Max!$B$3*C212</f>
        <v>160</v>
      </c>
      <c r="G212" s="224"/>
      <c r="H212" s="225"/>
      <c r="I212" s="224">
        <f t="shared" si="9"/>
        <v>6</v>
      </c>
      <c r="J212" s="225">
        <f t="shared" si="10"/>
        <v>960</v>
      </c>
      <c r="K212" s="224"/>
      <c r="L212" s="225"/>
    </row>
    <row r="213" spans="1:12" ht="12.75" customHeight="1">
      <c r="A213" s="44">
        <v>3</v>
      </c>
      <c r="B213" s="45" t="s">
        <v>72</v>
      </c>
      <c r="C213" s="47"/>
      <c r="D213" s="46">
        <v>6</v>
      </c>
      <c r="E213" s="48">
        <v>5</v>
      </c>
      <c r="F213" s="48"/>
      <c r="G213" s="224"/>
      <c r="H213" s="225"/>
      <c r="I213" s="224"/>
      <c r="J213" s="225"/>
      <c r="K213" s="224"/>
      <c r="L213" s="225"/>
    </row>
    <row r="214" spans="1:12" ht="12.75" customHeight="1">
      <c r="A214" s="44">
        <v>4</v>
      </c>
      <c r="B214" s="45" t="s">
        <v>73</v>
      </c>
      <c r="C214" s="47"/>
      <c r="D214" s="46">
        <v>10</v>
      </c>
      <c r="E214" s="48">
        <v>5</v>
      </c>
      <c r="F214" s="48"/>
      <c r="G214" s="224"/>
      <c r="H214" s="225"/>
      <c r="I214" s="224"/>
      <c r="J214" s="225"/>
      <c r="K214" s="224"/>
      <c r="L214" s="225"/>
    </row>
    <row r="215" spans="1:12" ht="12.75" customHeight="1">
      <c r="A215" s="50">
        <v>5</v>
      </c>
      <c r="B215" s="51" t="s">
        <v>10</v>
      </c>
      <c r="C215" s="53"/>
      <c r="D215" s="52">
        <v>10</v>
      </c>
      <c r="E215" s="54">
        <v>3</v>
      </c>
      <c r="F215" s="54"/>
      <c r="G215" s="224"/>
      <c r="H215" s="225"/>
      <c r="I215" s="224"/>
      <c r="J215" s="225"/>
      <c r="K215" s="224"/>
      <c r="L215" s="225"/>
    </row>
    <row r="216" spans="3:12" ht="12.75" customHeight="1">
      <c r="C216" s="182"/>
      <c r="D216" s="180"/>
      <c r="E216" s="180"/>
      <c r="F216" s="180"/>
      <c r="G216" s="224"/>
      <c r="H216" s="225"/>
      <c r="I216" s="224"/>
      <c r="J216" s="225"/>
      <c r="K216" s="224"/>
      <c r="L216" s="225"/>
    </row>
    <row r="217" spans="1:12" ht="12.75" customHeight="1">
      <c r="A217" s="4" t="s">
        <v>101</v>
      </c>
      <c r="C217" s="7" t="s">
        <v>8</v>
      </c>
      <c r="D217" s="217" t="s">
        <v>6</v>
      </c>
      <c r="E217" s="217" t="s">
        <v>7</v>
      </c>
      <c r="F217" s="29" t="s">
        <v>9</v>
      </c>
      <c r="G217" s="224"/>
      <c r="H217" s="225"/>
      <c r="I217" s="224"/>
      <c r="J217" s="225"/>
      <c r="K217" s="224"/>
      <c r="L217" s="225"/>
    </row>
    <row r="218" spans="1:12" ht="12.75" customHeight="1">
      <c r="A218" s="28">
        <v>1</v>
      </c>
      <c r="B218" s="21" t="s">
        <v>83</v>
      </c>
      <c r="C218" s="196">
        <v>0.5</v>
      </c>
      <c r="D218" s="201">
        <v>3</v>
      </c>
      <c r="E218" s="195">
        <v>1</v>
      </c>
      <c r="F218" s="195">
        <f>Max!$B$4*C218</f>
        <v>110</v>
      </c>
      <c r="G218" s="224"/>
      <c r="H218" s="225"/>
      <c r="I218" s="224"/>
      <c r="J218" s="225"/>
      <c r="K218" s="224">
        <f>D218*E218</f>
        <v>3</v>
      </c>
      <c r="L218" s="225">
        <f>F218*K218</f>
        <v>330</v>
      </c>
    </row>
    <row r="219" spans="1:12" ht="12.75" customHeight="1">
      <c r="A219" s="28"/>
      <c r="B219" s="21"/>
      <c r="C219" s="196">
        <v>0.6</v>
      </c>
      <c r="D219" s="201">
        <v>3</v>
      </c>
      <c r="E219" s="195">
        <v>2</v>
      </c>
      <c r="F219" s="195">
        <f>Max!$B$4*C219</f>
        <v>132</v>
      </c>
      <c r="G219" s="224"/>
      <c r="H219" s="225"/>
      <c r="I219" s="224"/>
      <c r="J219" s="225"/>
      <c r="K219" s="224">
        <f>D219*E219</f>
        <v>6</v>
      </c>
      <c r="L219" s="225">
        <f>F219*K219</f>
        <v>792</v>
      </c>
    </row>
    <row r="220" spans="1:12" ht="12.75" customHeight="1">
      <c r="A220" s="28"/>
      <c r="B220" s="21"/>
      <c r="C220" s="196">
        <v>0.7</v>
      </c>
      <c r="D220" s="201">
        <v>2</v>
      </c>
      <c r="E220" s="195">
        <v>4</v>
      </c>
      <c r="F220" s="195">
        <f>Max!$B$4*C220</f>
        <v>154</v>
      </c>
      <c r="G220" s="224"/>
      <c r="H220" s="225"/>
      <c r="I220" s="224"/>
      <c r="J220" s="225"/>
      <c r="K220" s="224">
        <f>D220*E220</f>
        <v>8</v>
      </c>
      <c r="L220" s="225">
        <f>F220*K220</f>
        <v>1232</v>
      </c>
    </row>
    <row r="221" spans="1:12" ht="12.75" customHeight="1">
      <c r="A221" s="26">
        <v>2</v>
      </c>
      <c r="B221" s="13" t="s">
        <v>107</v>
      </c>
      <c r="C221" s="192">
        <v>0.5</v>
      </c>
      <c r="D221" s="200">
        <v>5</v>
      </c>
      <c r="E221" s="191">
        <v>1</v>
      </c>
      <c r="F221" s="191">
        <f>Max!$B$3*C221</f>
        <v>100</v>
      </c>
      <c r="G221" s="224"/>
      <c r="H221" s="225"/>
      <c r="I221" s="224">
        <f>D221*E221</f>
        <v>5</v>
      </c>
      <c r="J221" s="225">
        <f>F221*I221</f>
        <v>500</v>
      </c>
      <c r="K221" s="224"/>
      <c r="L221" s="225"/>
    </row>
    <row r="222" spans="1:12" ht="12.75" customHeight="1">
      <c r="A222" s="26"/>
      <c r="B222" s="13"/>
      <c r="C222" s="192">
        <v>0.6</v>
      </c>
      <c r="D222" s="200">
        <v>5</v>
      </c>
      <c r="E222" s="191">
        <v>1</v>
      </c>
      <c r="F222" s="191">
        <f>Max!$B$3*C222</f>
        <v>120</v>
      </c>
      <c r="G222" s="224"/>
      <c r="H222" s="225"/>
      <c r="I222" s="224">
        <f>D222*E222</f>
        <v>5</v>
      </c>
      <c r="J222" s="225">
        <f>F222*I222</f>
        <v>600</v>
      </c>
      <c r="K222" s="224"/>
      <c r="L222" s="225"/>
    </row>
    <row r="223" spans="1:12" ht="12.75" customHeight="1">
      <c r="A223" s="26"/>
      <c r="B223" s="13"/>
      <c r="C223" s="192">
        <v>0.7</v>
      </c>
      <c r="D223" s="200">
        <v>5</v>
      </c>
      <c r="E223" s="191">
        <v>2</v>
      </c>
      <c r="F223" s="191">
        <f>Max!$B$3*C223</f>
        <v>140</v>
      </c>
      <c r="G223" s="224"/>
      <c r="H223" s="225"/>
      <c r="I223" s="224">
        <f>D223*E223</f>
        <v>10</v>
      </c>
      <c r="J223" s="225">
        <f>F223*I223</f>
        <v>1400</v>
      </c>
      <c r="K223" s="224"/>
      <c r="L223" s="225"/>
    </row>
    <row r="224" spans="1:12" ht="12.75" customHeight="1">
      <c r="A224" s="26"/>
      <c r="B224" s="13"/>
      <c r="C224" s="192">
        <v>0.75</v>
      </c>
      <c r="D224" s="200">
        <v>4</v>
      </c>
      <c r="E224" s="191">
        <v>5</v>
      </c>
      <c r="F224" s="191">
        <f>Max!$B$3*C224</f>
        <v>150</v>
      </c>
      <c r="G224" s="224"/>
      <c r="H224" s="225"/>
      <c r="I224" s="224">
        <f>D224*E224</f>
        <v>20</v>
      </c>
      <c r="J224" s="225">
        <f>F224*I224</f>
        <v>3000</v>
      </c>
      <c r="K224" s="224"/>
      <c r="L224" s="225"/>
    </row>
    <row r="225" spans="1:12" ht="12.75" customHeight="1">
      <c r="A225" s="27">
        <v>3</v>
      </c>
      <c r="B225" s="17" t="s">
        <v>73</v>
      </c>
      <c r="C225" s="194"/>
      <c r="D225" s="193">
        <v>10</v>
      </c>
      <c r="E225" s="193">
        <v>5</v>
      </c>
      <c r="F225" s="193"/>
      <c r="G225" s="224"/>
      <c r="H225" s="225"/>
      <c r="I225" s="224"/>
      <c r="J225" s="225"/>
      <c r="K225" s="224"/>
      <c r="L225" s="225"/>
    </row>
    <row r="226" spans="1:12" ht="12.75" customHeight="1">
      <c r="A226" s="28">
        <v>4</v>
      </c>
      <c r="B226" s="21" t="s">
        <v>11</v>
      </c>
      <c r="C226" s="196">
        <v>0.5</v>
      </c>
      <c r="D226" s="201">
        <v>4</v>
      </c>
      <c r="E226" s="195">
        <v>1</v>
      </c>
      <c r="F226" s="195">
        <f>Max!$B$4*C226</f>
        <v>110</v>
      </c>
      <c r="G226" s="224"/>
      <c r="H226" s="225"/>
      <c r="I226" s="224"/>
      <c r="J226" s="225"/>
      <c r="K226" s="224">
        <f>D226*E226</f>
        <v>4</v>
      </c>
      <c r="L226" s="225">
        <f>F226*K226</f>
        <v>440</v>
      </c>
    </row>
    <row r="227" spans="1:12" ht="12.75" customHeight="1">
      <c r="A227" s="28"/>
      <c r="B227" s="21"/>
      <c r="C227" s="196">
        <v>0.6</v>
      </c>
      <c r="D227" s="201">
        <v>4</v>
      </c>
      <c r="E227" s="195">
        <v>1</v>
      </c>
      <c r="F227" s="195">
        <f>Max!$B$4*C227</f>
        <v>132</v>
      </c>
      <c r="G227" s="224"/>
      <c r="H227" s="225"/>
      <c r="I227" s="224"/>
      <c r="J227" s="225"/>
      <c r="K227" s="224">
        <f>D227*E227</f>
        <v>4</v>
      </c>
      <c r="L227" s="225">
        <f>F227*K227</f>
        <v>528</v>
      </c>
    </row>
    <row r="228" spans="1:12" ht="12.75" customHeight="1">
      <c r="A228" s="28"/>
      <c r="B228" s="21"/>
      <c r="C228" s="196">
        <v>0.7</v>
      </c>
      <c r="D228" s="201">
        <v>3</v>
      </c>
      <c r="E228" s="195">
        <v>2</v>
      </c>
      <c r="F228" s="195">
        <f>Max!$B$4*C228</f>
        <v>154</v>
      </c>
      <c r="G228" s="224"/>
      <c r="H228" s="225"/>
      <c r="I228" s="224"/>
      <c r="J228" s="225"/>
      <c r="K228" s="224">
        <f>D228*E228</f>
        <v>6</v>
      </c>
      <c r="L228" s="225">
        <f>F228*K228</f>
        <v>924</v>
      </c>
    </row>
    <row r="229" spans="1:12" ht="12.75" customHeight="1">
      <c r="A229" s="28"/>
      <c r="B229" s="21"/>
      <c r="C229" s="196">
        <v>0.8</v>
      </c>
      <c r="D229" s="201">
        <v>3</v>
      </c>
      <c r="E229" s="195">
        <v>3</v>
      </c>
      <c r="F229" s="195">
        <f>Max!$B$4*C229</f>
        <v>176</v>
      </c>
      <c r="G229" s="224"/>
      <c r="H229" s="225"/>
      <c r="I229" s="224"/>
      <c r="J229" s="225"/>
      <c r="K229" s="224">
        <f>D229*E229</f>
        <v>9</v>
      </c>
      <c r="L229" s="225">
        <f>F229*K229</f>
        <v>1584</v>
      </c>
    </row>
    <row r="230" spans="1:12" ht="12.75" customHeight="1">
      <c r="A230" s="28"/>
      <c r="B230" s="21"/>
      <c r="C230" s="196">
        <v>0.85</v>
      </c>
      <c r="D230" s="201">
        <v>2</v>
      </c>
      <c r="E230" s="195">
        <v>3</v>
      </c>
      <c r="F230" s="195">
        <f>Max!$B$4*C230</f>
        <v>187</v>
      </c>
      <c r="G230" s="224"/>
      <c r="H230" s="225"/>
      <c r="I230" s="224"/>
      <c r="J230" s="225"/>
      <c r="K230" s="224">
        <f>D230*E230</f>
        <v>6</v>
      </c>
      <c r="L230" s="225">
        <f>F230*K230</f>
        <v>1122</v>
      </c>
    </row>
    <row r="231" spans="1:12" ht="12.75" customHeight="1">
      <c r="A231" s="27">
        <v>5</v>
      </c>
      <c r="B231" s="17" t="s">
        <v>75</v>
      </c>
      <c r="C231" s="194"/>
      <c r="D231" s="202">
        <v>5</v>
      </c>
      <c r="E231" s="193">
        <v>5</v>
      </c>
      <c r="F231" s="193"/>
      <c r="G231" s="224"/>
      <c r="H231" s="225"/>
      <c r="I231" s="224"/>
      <c r="J231" s="225"/>
      <c r="K231" s="224"/>
      <c r="L231" s="225"/>
    </row>
    <row r="232" spans="3:12" ht="12.75" customHeight="1">
      <c r="C232" s="182"/>
      <c r="D232" s="180"/>
      <c r="E232" s="180"/>
      <c r="F232" s="180"/>
      <c r="G232" s="224"/>
      <c r="H232" s="225"/>
      <c r="I232" s="224"/>
      <c r="J232" s="225"/>
      <c r="K232" s="224"/>
      <c r="L232" s="225"/>
    </row>
    <row r="233" spans="1:12" ht="12.75" customHeight="1">
      <c r="A233" s="4" t="s">
        <v>102</v>
      </c>
      <c r="C233" s="7" t="s">
        <v>8</v>
      </c>
      <c r="D233" s="217" t="s">
        <v>6</v>
      </c>
      <c r="E233" s="217" t="s">
        <v>7</v>
      </c>
      <c r="F233" s="29" t="s">
        <v>9</v>
      </c>
      <c r="G233" s="224"/>
      <c r="H233" s="225"/>
      <c r="I233" s="224"/>
      <c r="J233" s="225"/>
      <c r="K233" s="224"/>
      <c r="L233" s="225"/>
    </row>
    <row r="234" spans="1:12" ht="12.75" customHeight="1">
      <c r="A234" s="25">
        <v>1</v>
      </c>
      <c r="B234" s="9" t="s">
        <v>4</v>
      </c>
      <c r="C234" s="184">
        <v>0.5</v>
      </c>
      <c r="D234" s="203">
        <v>5</v>
      </c>
      <c r="E234" s="183">
        <v>1</v>
      </c>
      <c r="F234" s="183">
        <f>Max!$B$2*C234</f>
        <v>105</v>
      </c>
      <c r="G234" s="224">
        <f>D234*E234</f>
        <v>5</v>
      </c>
      <c r="H234" s="225">
        <f>F234*G234</f>
        <v>525</v>
      </c>
      <c r="I234" s="224"/>
      <c r="J234" s="225"/>
      <c r="K234" s="224"/>
      <c r="L234" s="225"/>
    </row>
    <row r="235" spans="1:12" ht="12.75" customHeight="1">
      <c r="A235" s="25"/>
      <c r="B235" s="9"/>
      <c r="C235" s="184">
        <v>0.6</v>
      </c>
      <c r="D235" s="203">
        <v>4</v>
      </c>
      <c r="E235" s="183">
        <v>1</v>
      </c>
      <c r="F235" s="183">
        <f>Max!$B$2*C235</f>
        <v>126</v>
      </c>
      <c r="G235" s="224">
        <f>D235*E235</f>
        <v>4</v>
      </c>
      <c r="H235" s="225">
        <f>F235*G235</f>
        <v>504</v>
      </c>
      <c r="I235" s="224"/>
      <c r="J235" s="225"/>
      <c r="K235" s="224"/>
      <c r="L235" s="225"/>
    </row>
    <row r="236" spans="1:12" ht="12.75" customHeight="1">
      <c r="A236" s="25"/>
      <c r="B236" s="9"/>
      <c r="C236" s="184">
        <v>0.7</v>
      </c>
      <c r="D236" s="203">
        <v>3</v>
      </c>
      <c r="E236" s="183">
        <v>2</v>
      </c>
      <c r="F236" s="183">
        <f>Max!$B$2*C236</f>
        <v>147</v>
      </c>
      <c r="G236" s="224">
        <f>D236*E236</f>
        <v>6</v>
      </c>
      <c r="H236" s="225">
        <f>F236*G236</f>
        <v>882</v>
      </c>
      <c r="I236" s="224"/>
      <c r="J236" s="225"/>
      <c r="K236" s="224"/>
      <c r="L236" s="225"/>
    </row>
    <row r="237" spans="1:12" ht="12.75" customHeight="1">
      <c r="A237" s="25"/>
      <c r="B237" s="9"/>
      <c r="C237" s="184">
        <v>0.8</v>
      </c>
      <c r="D237" s="203">
        <v>3</v>
      </c>
      <c r="E237" s="183">
        <v>3</v>
      </c>
      <c r="F237" s="183">
        <f>Max!$B$2*C237</f>
        <v>168</v>
      </c>
      <c r="G237" s="224">
        <f>D237*E237</f>
        <v>9</v>
      </c>
      <c r="H237" s="225">
        <f>F237*G237</f>
        <v>1512</v>
      </c>
      <c r="I237" s="224"/>
      <c r="J237" s="225"/>
      <c r="K237" s="224"/>
      <c r="L237" s="225"/>
    </row>
    <row r="238" spans="1:12" ht="12.75" customHeight="1">
      <c r="A238" s="25"/>
      <c r="B238" s="9"/>
      <c r="C238" s="184">
        <v>0.85</v>
      </c>
      <c r="D238" s="203">
        <v>2</v>
      </c>
      <c r="E238" s="183">
        <v>3</v>
      </c>
      <c r="F238" s="183">
        <f>Max!$B$2*C238</f>
        <v>178.5</v>
      </c>
      <c r="G238" s="224">
        <f>D238*E238</f>
        <v>6</v>
      </c>
      <c r="H238" s="225">
        <f>F238*G238</f>
        <v>1071</v>
      </c>
      <c r="I238" s="224"/>
      <c r="J238" s="225"/>
      <c r="K238" s="224"/>
      <c r="L238" s="225"/>
    </row>
    <row r="239" spans="1:12" ht="12.75" customHeight="1">
      <c r="A239" s="26">
        <v>2</v>
      </c>
      <c r="B239" s="13" t="s">
        <v>107</v>
      </c>
      <c r="C239" s="192">
        <v>0.5</v>
      </c>
      <c r="D239" s="200">
        <v>5</v>
      </c>
      <c r="E239" s="191">
        <v>1</v>
      </c>
      <c r="F239" s="191">
        <f>Max!$B$3*C239</f>
        <v>100</v>
      </c>
      <c r="G239" s="224"/>
      <c r="H239" s="225"/>
      <c r="I239" s="224">
        <f>D239*E239</f>
        <v>5</v>
      </c>
      <c r="J239" s="225">
        <f>F239*I239</f>
        <v>500</v>
      </c>
      <c r="K239" s="224"/>
      <c r="L239" s="225"/>
    </row>
    <row r="240" spans="1:12" ht="12.75" customHeight="1">
      <c r="A240" s="26"/>
      <c r="B240" s="13"/>
      <c r="C240" s="192">
        <v>0.6</v>
      </c>
      <c r="D240" s="200">
        <v>4</v>
      </c>
      <c r="E240" s="191">
        <v>1</v>
      </c>
      <c r="F240" s="191">
        <f>Max!$B$3*C240</f>
        <v>120</v>
      </c>
      <c r="G240" s="224"/>
      <c r="H240" s="225"/>
      <c r="I240" s="224">
        <f>D240*E240</f>
        <v>4</v>
      </c>
      <c r="J240" s="225">
        <f>F240*I240</f>
        <v>480</v>
      </c>
      <c r="K240" s="224"/>
      <c r="L240" s="225"/>
    </row>
    <row r="241" spans="1:12" ht="12.75" customHeight="1">
      <c r="A241" s="26"/>
      <c r="B241" s="13"/>
      <c r="C241" s="192">
        <v>0.7</v>
      </c>
      <c r="D241" s="200">
        <v>3</v>
      </c>
      <c r="E241" s="191">
        <v>2</v>
      </c>
      <c r="F241" s="191">
        <f>Max!$B$3*C241</f>
        <v>140</v>
      </c>
      <c r="G241" s="224"/>
      <c r="H241" s="225"/>
      <c r="I241" s="224">
        <f>D241*E241</f>
        <v>6</v>
      </c>
      <c r="J241" s="225">
        <f>F241*I241</f>
        <v>840</v>
      </c>
      <c r="K241" s="224"/>
      <c r="L241" s="225"/>
    </row>
    <row r="242" spans="1:12" ht="12.75" customHeight="1">
      <c r="A242" s="26"/>
      <c r="B242" s="13"/>
      <c r="C242" s="192">
        <v>0.8</v>
      </c>
      <c r="D242" s="200">
        <v>3</v>
      </c>
      <c r="E242" s="191">
        <v>6</v>
      </c>
      <c r="F242" s="191">
        <f>Max!$B$3*C242</f>
        <v>160</v>
      </c>
      <c r="G242" s="224"/>
      <c r="H242" s="225"/>
      <c r="I242" s="224">
        <f>D242*E242</f>
        <v>18</v>
      </c>
      <c r="J242" s="225">
        <f>F242*I242</f>
        <v>2880</v>
      </c>
      <c r="K242" s="224"/>
      <c r="L242" s="225"/>
    </row>
    <row r="243" spans="1:12" ht="12.75" customHeight="1">
      <c r="A243" s="27">
        <v>3</v>
      </c>
      <c r="B243" s="17" t="s">
        <v>72</v>
      </c>
      <c r="C243" s="194"/>
      <c r="D243" s="202">
        <v>6</v>
      </c>
      <c r="E243" s="193">
        <v>5</v>
      </c>
      <c r="F243" s="193"/>
      <c r="G243" s="224"/>
      <c r="H243" s="225"/>
      <c r="I243" s="224"/>
      <c r="J243" s="225"/>
      <c r="K243" s="224"/>
      <c r="L243" s="225"/>
    </row>
    <row r="244" spans="1:12" ht="12.75" customHeight="1">
      <c r="A244" s="44">
        <v>4</v>
      </c>
      <c r="B244" s="45" t="s">
        <v>73</v>
      </c>
      <c r="C244" s="47"/>
      <c r="D244" s="46">
        <v>10</v>
      </c>
      <c r="E244" s="48">
        <v>5</v>
      </c>
      <c r="F244" s="48"/>
      <c r="G244" s="224"/>
      <c r="H244" s="225"/>
      <c r="I244" s="224"/>
      <c r="J244" s="225"/>
      <c r="K244" s="224"/>
      <c r="L244" s="225"/>
    </row>
    <row r="245" spans="1:12" ht="12.75" customHeight="1">
      <c r="A245" s="25">
        <v>5</v>
      </c>
      <c r="B245" s="9" t="s">
        <v>4</v>
      </c>
      <c r="C245" s="184">
        <v>0.55</v>
      </c>
      <c r="D245" s="203">
        <v>4</v>
      </c>
      <c r="E245" s="183">
        <v>1</v>
      </c>
      <c r="F245" s="183">
        <f>Max!$B$2*C245</f>
        <v>115.50000000000001</v>
      </c>
      <c r="G245" s="224">
        <f>D245*E245</f>
        <v>4</v>
      </c>
      <c r="H245" s="225">
        <f>F245*G245</f>
        <v>462.00000000000006</v>
      </c>
      <c r="I245" s="224"/>
      <c r="J245" s="225"/>
      <c r="K245" s="224"/>
      <c r="L245" s="225"/>
    </row>
    <row r="246" spans="1:12" ht="12.75" customHeight="1">
      <c r="A246" s="25"/>
      <c r="B246" s="9"/>
      <c r="C246" s="184">
        <v>0.65</v>
      </c>
      <c r="D246" s="203">
        <v>3</v>
      </c>
      <c r="E246" s="183">
        <v>1</v>
      </c>
      <c r="F246" s="183">
        <f>Max!$B$2*C246</f>
        <v>136.5</v>
      </c>
      <c r="G246" s="224">
        <f>D246*E246</f>
        <v>3</v>
      </c>
      <c r="H246" s="225">
        <f>F246*G246</f>
        <v>409.5</v>
      </c>
      <c r="I246" s="224"/>
      <c r="J246" s="225"/>
      <c r="K246" s="224"/>
      <c r="L246" s="225"/>
    </row>
    <row r="247" spans="1:12" ht="12.75" customHeight="1">
      <c r="A247" s="25"/>
      <c r="B247" s="9"/>
      <c r="C247" s="184">
        <v>0.75</v>
      </c>
      <c r="D247" s="203">
        <v>3</v>
      </c>
      <c r="E247" s="183">
        <v>5</v>
      </c>
      <c r="F247" s="183">
        <f>Max!$B$2*C247</f>
        <v>157.5</v>
      </c>
      <c r="G247" s="224">
        <f>D247*E247</f>
        <v>15</v>
      </c>
      <c r="H247" s="225">
        <f>F247*G247</f>
        <v>2362.5</v>
      </c>
      <c r="I247" s="224"/>
      <c r="J247" s="225"/>
      <c r="K247" s="224"/>
      <c r="L247" s="225"/>
    </row>
    <row r="248" spans="1:12" ht="12.75" customHeight="1">
      <c r="A248" s="50">
        <v>6</v>
      </c>
      <c r="B248" s="51" t="s">
        <v>10</v>
      </c>
      <c r="C248" s="53"/>
      <c r="D248" s="52">
        <v>10</v>
      </c>
      <c r="E248" s="54">
        <v>5</v>
      </c>
      <c r="F248" s="54"/>
      <c r="G248" s="224"/>
      <c r="H248" s="225"/>
      <c r="I248" s="224"/>
      <c r="J248" s="225"/>
      <c r="K248" s="224"/>
      <c r="L248" s="225"/>
    </row>
    <row r="249" spans="3:12" ht="12.75" customHeight="1">
      <c r="C249" s="7"/>
      <c r="D249" s="29"/>
      <c r="E249" s="29"/>
      <c r="F249" s="29"/>
      <c r="G249" s="224"/>
      <c r="H249" s="225"/>
      <c r="I249" s="224"/>
      <c r="J249" s="225"/>
      <c r="K249" s="224"/>
      <c r="L249" s="225"/>
    </row>
    <row r="250" spans="1:12" ht="12.75" customHeight="1">
      <c r="A250" s="4" t="s">
        <v>103</v>
      </c>
      <c r="C250" s="7" t="s">
        <v>8</v>
      </c>
      <c r="D250" s="217" t="s">
        <v>6</v>
      </c>
      <c r="E250" s="217" t="s">
        <v>7</v>
      </c>
      <c r="F250" s="29" t="s">
        <v>9</v>
      </c>
      <c r="G250" s="224"/>
      <c r="H250" s="225"/>
      <c r="I250" s="224"/>
      <c r="J250" s="225"/>
      <c r="K250" s="224"/>
      <c r="L250" s="225"/>
    </row>
    <row r="251" spans="1:12" ht="12.75" customHeight="1">
      <c r="A251" s="28">
        <v>1</v>
      </c>
      <c r="B251" s="21" t="s">
        <v>12</v>
      </c>
      <c r="C251" s="196">
        <v>0.5</v>
      </c>
      <c r="D251" s="201">
        <v>4</v>
      </c>
      <c r="E251" s="195">
        <v>1</v>
      </c>
      <c r="F251" s="195">
        <f>Max!$B$4*C251</f>
        <v>110</v>
      </c>
      <c r="G251" s="224"/>
      <c r="H251" s="225"/>
      <c r="I251" s="224"/>
      <c r="J251" s="225"/>
      <c r="K251" s="224">
        <f>D251*E251</f>
        <v>4</v>
      </c>
      <c r="L251" s="225">
        <f>F251*K251</f>
        <v>440</v>
      </c>
    </row>
    <row r="252" spans="1:12" ht="12.75" customHeight="1">
      <c r="A252" s="28"/>
      <c r="B252" s="21"/>
      <c r="C252" s="196">
        <v>0.6</v>
      </c>
      <c r="D252" s="201">
        <v>4</v>
      </c>
      <c r="E252" s="195">
        <v>1</v>
      </c>
      <c r="F252" s="195">
        <f>Max!$B$4*C252</f>
        <v>132</v>
      </c>
      <c r="G252" s="224"/>
      <c r="H252" s="225"/>
      <c r="I252" s="224"/>
      <c r="J252" s="225"/>
      <c r="K252" s="224">
        <f>D252*E252</f>
        <v>4</v>
      </c>
      <c r="L252" s="225">
        <f>F252*K252</f>
        <v>528</v>
      </c>
    </row>
    <row r="253" spans="1:12" ht="12.75" customHeight="1">
      <c r="A253" s="28"/>
      <c r="B253" s="21"/>
      <c r="C253" s="196">
        <v>0.7</v>
      </c>
      <c r="D253" s="201">
        <v>3</v>
      </c>
      <c r="E253" s="195">
        <v>2</v>
      </c>
      <c r="F253" s="195">
        <f>Max!$B$4*C253</f>
        <v>154</v>
      </c>
      <c r="G253" s="224"/>
      <c r="H253" s="225"/>
      <c r="I253" s="224"/>
      <c r="J253" s="225"/>
      <c r="K253" s="224">
        <f>D253*E253</f>
        <v>6</v>
      </c>
      <c r="L253" s="225">
        <f>F253*K253</f>
        <v>924</v>
      </c>
    </row>
    <row r="254" spans="1:12" ht="12.75" customHeight="1">
      <c r="A254" s="28"/>
      <c r="B254" s="21"/>
      <c r="C254" s="196">
        <v>0.8</v>
      </c>
      <c r="D254" s="201">
        <v>2</v>
      </c>
      <c r="E254" s="195">
        <v>4</v>
      </c>
      <c r="F254" s="195">
        <f>Max!$B$4*C254</f>
        <v>176</v>
      </c>
      <c r="G254" s="224"/>
      <c r="H254" s="225"/>
      <c r="I254" s="224"/>
      <c r="J254" s="225"/>
      <c r="K254" s="224">
        <f>D254*E254</f>
        <v>8</v>
      </c>
      <c r="L254" s="225">
        <f>F254*K254</f>
        <v>1408</v>
      </c>
    </row>
    <row r="255" spans="1:12" ht="12.75" customHeight="1">
      <c r="A255" s="27">
        <v>2</v>
      </c>
      <c r="B255" s="17" t="s">
        <v>84</v>
      </c>
      <c r="C255" s="194"/>
      <c r="D255" s="193">
        <v>5</v>
      </c>
      <c r="E255" s="193">
        <v>5</v>
      </c>
      <c r="F255" s="193"/>
      <c r="G255" s="224"/>
      <c r="H255" s="225"/>
      <c r="I255" s="224"/>
      <c r="J255" s="225"/>
      <c r="K255" s="224"/>
      <c r="L255" s="225"/>
    </row>
    <row r="256" spans="1:12" ht="12.75" customHeight="1">
      <c r="A256" s="27">
        <v>3</v>
      </c>
      <c r="B256" s="17" t="s">
        <v>108</v>
      </c>
      <c r="C256" s="194"/>
      <c r="D256" s="202">
        <v>4</v>
      </c>
      <c r="E256" s="193">
        <v>6</v>
      </c>
      <c r="F256" s="193"/>
      <c r="G256" s="224"/>
      <c r="H256" s="225"/>
      <c r="I256" s="224"/>
      <c r="J256" s="225"/>
      <c r="K256" s="224"/>
      <c r="L256" s="225"/>
    </row>
    <row r="257" spans="1:12" ht="12.75" customHeight="1">
      <c r="A257" s="28">
        <v>4</v>
      </c>
      <c r="B257" s="21" t="s">
        <v>13</v>
      </c>
      <c r="C257" s="196">
        <v>0.6</v>
      </c>
      <c r="D257" s="201">
        <v>4</v>
      </c>
      <c r="E257" s="195">
        <v>1</v>
      </c>
      <c r="F257" s="195">
        <f>Max!$B$4*C257</f>
        <v>132</v>
      </c>
      <c r="G257" s="224"/>
      <c r="H257" s="225"/>
      <c r="I257" s="224"/>
      <c r="J257" s="225"/>
      <c r="K257" s="224">
        <f>D257*E257</f>
        <v>4</v>
      </c>
      <c r="L257" s="225">
        <f>F257*K257</f>
        <v>528</v>
      </c>
    </row>
    <row r="258" spans="1:12" ht="12.75" customHeight="1">
      <c r="A258" s="28"/>
      <c r="B258" s="21"/>
      <c r="C258" s="196">
        <v>0.7</v>
      </c>
      <c r="D258" s="201">
        <v>4</v>
      </c>
      <c r="E258" s="195">
        <v>1</v>
      </c>
      <c r="F258" s="195">
        <f>Max!$B$4*C258</f>
        <v>154</v>
      </c>
      <c r="G258" s="224"/>
      <c r="H258" s="225"/>
      <c r="I258" s="224"/>
      <c r="J258" s="225"/>
      <c r="K258" s="224">
        <f>D258*E258</f>
        <v>4</v>
      </c>
      <c r="L258" s="225">
        <f>F258*K258</f>
        <v>616</v>
      </c>
    </row>
    <row r="259" spans="1:12" ht="12.75" customHeight="1">
      <c r="A259" s="28"/>
      <c r="B259" s="21"/>
      <c r="C259" s="196">
        <v>0.8</v>
      </c>
      <c r="D259" s="201">
        <v>3</v>
      </c>
      <c r="E259" s="195">
        <v>2</v>
      </c>
      <c r="F259" s="195">
        <f>Max!$B$4*C259</f>
        <v>176</v>
      </c>
      <c r="G259" s="224"/>
      <c r="H259" s="225"/>
      <c r="I259" s="224"/>
      <c r="J259" s="225"/>
      <c r="K259" s="224">
        <f>D259*E259</f>
        <v>6</v>
      </c>
      <c r="L259" s="225">
        <f>F259*K259</f>
        <v>1056</v>
      </c>
    </row>
    <row r="260" spans="1:12" ht="12.75" customHeight="1">
      <c r="A260" s="28"/>
      <c r="B260" s="21"/>
      <c r="C260" s="196">
        <v>0.9</v>
      </c>
      <c r="D260" s="201">
        <v>3</v>
      </c>
      <c r="E260" s="195">
        <v>4</v>
      </c>
      <c r="F260" s="195">
        <f>Max!$B$4*C260</f>
        <v>198</v>
      </c>
      <c r="G260" s="224"/>
      <c r="H260" s="225"/>
      <c r="I260" s="224"/>
      <c r="J260" s="225"/>
      <c r="K260" s="224">
        <f>D260*E260</f>
        <v>12</v>
      </c>
      <c r="L260" s="225">
        <f>F260*K260</f>
        <v>2376</v>
      </c>
    </row>
    <row r="261" spans="1:12" ht="12.75" customHeight="1">
      <c r="A261" s="27">
        <v>5</v>
      </c>
      <c r="B261" s="17" t="s">
        <v>88</v>
      </c>
      <c r="C261" s="194"/>
      <c r="D261" s="202">
        <v>5</v>
      </c>
      <c r="E261" s="193">
        <v>5</v>
      </c>
      <c r="F261" s="193"/>
      <c r="G261" s="228"/>
      <c r="H261" s="229"/>
      <c r="I261" s="228"/>
      <c r="J261" s="229"/>
      <c r="K261" s="228"/>
      <c r="L261" s="229"/>
    </row>
    <row r="262" spans="3:12" ht="12.75" customHeight="1">
      <c r="C262" s="182"/>
      <c r="D262" s="180"/>
      <c r="E262" s="180"/>
      <c r="F262" s="180"/>
      <c r="G262" s="230">
        <f aca="true" t="shared" si="11" ref="G262:L262">SUM(G203:G261)</f>
        <v>88</v>
      </c>
      <c r="H262" s="230">
        <f t="shared" si="11"/>
        <v>13167</v>
      </c>
      <c r="I262" s="230">
        <f t="shared" si="11"/>
        <v>106</v>
      </c>
      <c r="J262" s="230">
        <f t="shared" si="11"/>
        <v>14960</v>
      </c>
      <c r="K262" s="230">
        <f t="shared" si="11"/>
        <v>94</v>
      </c>
      <c r="L262" s="230">
        <f t="shared" si="11"/>
        <v>14828</v>
      </c>
    </row>
    <row r="263" spans="3:12" ht="12.75" customHeight="1">
      <c r="C263" s="182"/>
      <c r="D263" s="180"/>
      <c r="E263" s="180"/>
      <c r="F263" s="180"/>
      <c r="G263" s="220"/>
      <c r="H263" s="220"/>
      <c r="I263" s="220"/>
      <c r="J263" s="220"/>
      <c r="K263" s="220"/>
      <c r="L263" s="220"/>
    </row>
    <row r="264" spans="3:12" ht="12.75" customHeight="1">
      <c r="C264" s="182"/>
      <c r="D264" s="180"/>
      <c r="E264" s="180"/>
      <c r="F264" s="180"/>
      <c r="G264" s="220"/>
      <c r="H264" s="220"/>
      <c r="I264" s="220"/>
      <c r="J264" s="220"/>
      <c r="K264" s="220"/>
      <c r="L264" s="220"/>
    </row>
    <row r="265" spans="3:12" ht="12.75" customHeight="1">
      <c r="C265" s="182"/>
      <c r="D265" s="180"/>
      <c r="E265" s="180"/>
      <c r="F265" s="180"/>
      <c r="G265" s="230">
        <f aca="true" t="shared" si="12" ref="G265:L265">SUM(G262+G200+G127+G67)</f>
        <v>397</v>
      </c>
      <c r="H265" s="230">
        <f t="shared" si="12"/>
        <v>57078</v>
      </c>
      <c r="I265" s="230">
        <f t="shared" si="12"/>
        <v>583</v>
      </c>
      <c r="J265" s="230">
        <f t="shared" si="12"/>
        <v>78640</v>
      </c>
      <c r="K265" s="230">
        <f t="shared" si="12"/>
        <v>375</v>
      </c>
      <c r="L265" s="230">
        <f t="shared" si="12"/>
        <v>57442</v>
      </c>
    </row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</sheetData>
  <sheetProtection/>
  <printOptions/>
  <pageMargins left="0.75" right="0.75" top="1" bottom="1" header="0.4921259845" footer="0.4921259845"/>
  <pageSetup fitToHeight="1" fitToWidth="1" horizontalDpi="300" verticalDpi="3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125" style="4" customWidth="1"/>
    <col min="2" max="2" width="24.25390625" style="8" customWidth="1"/>
    <col min="3" max="3" width="11.25390625" style="1" customWidth="1"/>
    <col min="4" max="4" width="10.75390625" style="33" customWidth="1"/>
    <col min="5" max="5" width="9.125" style="33" customWidth="1"/>
    <col min="6" max="6" width="14.125" style="33" customWidth="1"/>
    <col min="7" max="12" width="9.125" style="233" hidden="1" customWidth="1"/>
  </cols>
  <sheetData>
    <row r="1" spans="2:12" ht="12.75">
      <c r="B1" s="197" t="s">
        <v>2</v>
      </c>
      <c r="C1" s="197"/>
      <c r="D1" s="197"/>
      <c r="E1" s="197"/>
      <c r="F1" s="197"/>
      <c r="G1" s="220"/>
      <c r="H1" s="220"/>
      <c r="I1" s="220"/>
      <c r="J1" s="220"/>
      <c r="K1" s="220"/>
      <c r="L1" s="220"/>
    </row>
    <row r="2" spans="2:12" ht="12.75" customHeight="1">
      <c r="B2" s="39" t="s">
        <v>120</v>
      </c>
      <c r="C2" s="37"/>
      <c r="D2" s="38"/>
      <c r="E2" s="38"/>
      <c r="F2" s="38"/>
      <c r="G2" s="221"/>
      <c r="H2" s="221"/>
      <c r="I2" s="220"/>
      <c r="J2" s="220"/>
      <c r="K2" s="220"/>
      <c r="L2" s="220"/>
    </row>
    <row r="3" spans="2:12" ht="12.75" customHeight="1">
      <c r="B3" s="39"/>
      <c r="C3" s="37"/>
      <c r="D3" s="175"/>
      <c r="E3" s="175"/>
      <c r="F3" s="38"/>
      <c r="G3" s="221"/>
      <c r="H3" s="221"/>
      <c r="I3" s="220"/>
      <c r="J3" s="220"/>
      <c r="K3" s="220"/>
      <c r="L3" s="220"/>
    </row>
    <row r="4" spans="1:12" ht="12.75" customHeight="1">
      <c r="A4" s="42"/>
      <c r="B4" s="42"/>
      <c r="C4" s="42"/>
      <c r="D4" s="204"/>
      <c r="E4" s="29"/>
      <c r="F4" s="197"/>
      <c r="G4" s="220"/>
      <c r="H4" s="220"/>
      <c r="I4" s="220"/>
      <c r="J4" s="220"/>
      <c r="K4" s="220"/>
      <c r="L4" s="220"/>
    </row>
    <row r="5" spans="1:12" ht="12.75" customHeight="1">
      <c r="A5" s="4" t="s">
        <v>5</v>
      </c>
      <c r="B5" s="4"/>
      <c r="C5" s="182"/>
      <c r="D5" s="180"/>
      <c r="E5" s="180"/>
      <c r="F5" s="180"/>
      <c r="G5" s="220"/>
      <c r="H5" s="220"/>
      <c r="I5" s="220"/>
      <c r="J5" s="220"/>
      <c r="K5" s="220"/>
      <c r="L5" s="220"/>
    </row>
    <row r="6" spans="1:12" ht="12.75" customHeight="1">
      <c r="A6" s="4" t="s">
        <v>100</v>
      </c>
      <c r="C6" s="7" t="s">
        <v>8</v>
      </c>
      <c r="D6" s="29" t="s">
        <v>6</v>
      </c>
      <c r="E6" s="29" t="s">
        <v>7</v>
      </c>
      <c r="F6" s="29" t="s">
        <v>9</v>
      </c>
      <c r="G6" s="220"/>
      <c r="H6" s="220"/>
      <c r="I6" s="220"/>
      <c r="J6" s="220"/>
      <c r="K6" s="220"/>
      <c r="L6" s="220"/>
    </row>
    <row r="7" spans="1:12" ht="12.75" customHeight="1">
      <c r="A7" s="26">
        <v>1</v>
      </c>
      <c r="B7" s="13" t="s">
        <v>107</v>
      </c>
      <c r="C7" s="192">
        <v>0.5</v>
      </c>
      <c r="D7" s="200">
        <v>5</v>
      </c>
      <c r="E7" s="191">
        <v>1</v>
      </c>
      <c r="F7" s="191">
        <f>Max!$B$3*C7</f>
        <v>100</v>
      </c>
      <c r="G7" s="224"/>
      <c r="H7" s="225"/>
      <c r="I7" s="224">
        <f>D7*E7</f>
        <v>5</v>
      </c>
      <c r="J7" s="225">
        <f>F7*I7</f>
        <v>500</v>
      </c>
      <c r="K7" s="224"/>
      <c r="L7" s="225"/>
    </row>
    <row r="8" spans="1:12" ht="12.75" customHeight="1">
      <c r="A8" s="26"/>
      <c r="B8" s="13"/>
      <c r="C8" s="192">
        <v>0.6</v>
      </c>
      <c r="D8" s="200">
        <v>4</v>
      </c>
      <c r="E8" s="191">
        <v>1</v>
      </c>
      <c r="F8" s="191">
        <f>Max!$B$3*C8</f>
        <v>120</v>
      </c>
      <c r="G8" s="224"/>
      <c r="H8" s="225"/>
      <c r="I8" s="224">
        <f>D8*E8</f>
        <v>4</v>
      </c>
      <c r="J8" s="225">
        <f>F8*I8</f>
        <v>480</v>
      </c>
      <c r="K8" s="224"/>
      <c r="L8" s="225"/>
    </row>
    <row r="9" spans="1:12" ht="12.75" customHeight="1">
      <c r="A9" s="26"/>
      <c r="B9" s="13"/>
      <c r="C9" s="192">
        <v>0.7</v>
      </c>
      <c r="D9" s="200">
        <v>3</v>
      </c>
      <c r="E9" s="191">
        <v>2</v>
      </c>
      <c r="F9" s="191">
        <f>Max!$B$3*C9</f>
        <v>140</v>
      </c>
      <c r="G9" s="224"/>
      <c r="H9" s="225"/>
      <c r="I9" s="224">
        <f>D9*E9</f>
        <v>6</v>
      </c>
      <c r="J9" s="225">
        <f>F9*I9</f>
        <v>840</v>
      </c>
      <c r="K9" s="224"/>
      <c r="L9" s="225"/>
    </row>
    <row r="10" spans="1:12" ht="12.75" customHeight="1">
      <c r="A10" s="26"/>
      <c r="B10" s="13"/>
      <c r="C10" s="192">
        <v>0.8</v>
      </c>
      <c r="D10" s="200">
        <v>3</v>
      </c>
      <c r="E10" s="191">
        <v>5</v>
      </c>
      <c r="F10" s="191">
        <f>Max!$B$3*C10</f>
        <v>160</v>
      </c>
      <c r="G10" s="224"/>
      <c r="H10" s="225"/>
      <c r="I10" s="224">
        <f>D10*E10</f>
        <v>15</v>
      </c>
      <c r="J10" s="225">
        <f>F10*I10</f>
        <v>2400</v>
      </c>
      <c r="K10" s="224"/>
      <c r="L10" s="225"/>
    </row>
    <row r="11" spans="1:12" ht="12.75" customHeight="1">
      <c r="A11" s="25">
        <v>2</v>
      </c>
      <c r="B11" s="9" t="s">
        <v>4</v>
      </c>
      <c r="C11" s="184">
        <v>0.5</v>
      </c>
      <c r="D11" s="203">
        <v>5</v>
      </c>
      <c r="E11" s="183">
        <v>1</v>
      </c>
      <c r="F11" s="183">
        <f>Max!$B$2*C11</f>
        <v>105</v>
      </c>
      <c r="G11" s="224">
        <f>D11*E11</f>
        <v>5</v>
      </c>
      <c r="H11" s="225">
        <f>F11*G11</f>
        <v>525</v>
      </c>
      <c r="I11" s="224"/>
      <c r="J11" s="225"/>
      <c r="K11" s="224"/>
      <c r="L11" s="225"/>
    </row>
    <row r="12" spans="1:12" ht="12.75" customHeight="1">
      <c r="A12" s="25"/>
      <c r="B12" s="9"/>
      <c r="C12" s="184">
        <v>0.6</v>
      </c>
      <c r="D12" s="203">
        <v>4</v>
      </c>
      <c r="E12" s="183">
        <v>1</v>
      </c>
      <c r="F12" s="183">
        <f>Max!$B$2*C12</f>
        <v>126</v>
      </c>
      <c r="G12" s="224">
        <f>D12*E12</f>
        <v>4</v>
      </c>
      <c r="H12" s="225">
        <f>F12*G12</f>
        <v>504</v>
      </c>
      <c r="I12" s="224"/>
      <c r="J12" s="225"/>
      <c r="K12" s="224"/>
      <c r="L12" s="225"/>
    </row>
    <row r="13" spans="1:12" ht="12.75" customHeight="1">
      <c r="A13" s="25"/>
      <c r="B13" s="9"/>
      <c r="C13" s="184">
        <v>0.7</v>
      </c>
      <c r="D13" s="203">
        <v>3</v>
      </c>
      <c r="E13" s="183">
        <v>2</v>
      </c>
      <c r="F13" s="183">
        <f>Max!$B$2*C13</f>
        <v>147</v>
      </c>
      <c r="G13" s="224">
        <f>D13*E13</f>
        <v>6</v>
      </c>
      <c r="H13" s="225">
        <f>F13*G13</f>
        <v>882</v>
      </c>
      <c r="I13" s="224"/>
      <c r="J13" s="225"/>
      <c r="K13" s="224"/>
      <c r="L13" s="225"/>
    </row>
    <row r="14" spans="1:12" ht="12.75" customHeight="1">
      <c r="A14" s="25"/>
      <c r="B14" s="9"/>
      <c r="C14" s="184">
        <v>0.8</v>
      </c>
      <c r="D14" s="203">
        <v>3</v>
      </c>
      <c r="E14" s="183">
        <v>5</v>
      </c>
      <c r="F14" s="183">
        <f>Max!$B$2*C14</f>
        <v>168</v>
      </c>
      <c r="G14" s="224">
        <f>D14*E14</f>
        <v>15</v>
      </c>
      <c r="H14" s="225">
        <f>F14*G14</f>
        <v>2520</v>
      </c>
      <c r="I14" s="224"/>
      <c r="J14" s="225"/>
      <c r="K14" s="224"/>
      <c r="L14" s="225"/>
    </row>
    <row r="15" spans="1:12" ht="12.75" customHeight="1">
      <c r="A15" s="26">
        <v>3</v>
      </c>
      <c r="B15" s="13" t="s">
        <v>107</v>
      </c>
      <c r="C15" s="192">
        <v>0.55</v>
      </c>
      <c r="D15" s="200">
        <v>5</v>
      </c>
      <c r="E15" s="191">
        <v>1</v>
      </c>
      <c r="F15" s="191">
        <f>Max!$B$3*C15</f>
        <v>110.00000000000001</v>
      </c>
      <c r="G15" s="224"/>
      <c r="H15" s="225"/>
      <c r="I15" s="224">
        <f>D15*E15</f>
        <v>5</v>
      </c>
      <c r="J15" s="225">
        <f>F15*I15</f>
        <v>550.0000000000001</v>
      </c>
      <c r="K15" s="224"/>
      <c r="L15" s="225"/>
    </row>
    <row r="16" spans="1:12" ht="12.75" customHeight="1">
      <c r="A16" s="26"/>
      <c r="B16" s="13"/>
      <c r="C16" s="192">
        <v>0.65</v>
      </c>
      <c r="D16" s="200">
        <v>5</v>
      </c>
      <c r="E16" s="191">
        <v>1</v>
      </c>
      <c r="F16" s="191">
        <f>Max!$B$3*C16</f>
        <v>130</v>
      </c>
      <c r="G16" s="224"/>
      <c r="H16" s="225"/>
      <c r="I16" s="224">
        <f>D16*E16</f>
        <v>5</v>
      </c>
      <c r="J16" s="225">
        <f>F16*I16</f>
        <v>650</v>
      </c>
      <c r="K16" s="224"/>
      <c r="L16" s="225"/>
    </row>
    <row r="17" spans="1:12" ht="12.75" customHeight="1">
      <c r="A17" s="26"/>
      <c r="B17" s="13"/>
      <c r="C17" s="192">
        <v>0.75</v>
      </c>
      <c r="D17" s="200">
        <v>4</v>
      </c>
      <c r="E17" s="191">
        <v>5</v>
      </c>
      <c r="F17" s="191">
        <f>Max!$B$3*C17</f>
        <v>150</v>
      </c>
      <c r="G17" s="224"/>
      <c r="H17" s="225"/>
      <c r="I17" s="224">
        <f>D17*E17</f>
        <v>20</v>
      </c>
      <c r="J17" s="225">
        <f>F17*I17</f>
        <v>3000</v>
      </c>
      <c r="K17" s="224"/>
      <c r="L17" s="225"/>
    </row>
    <row r="18" spans="1:12" ht="12.75" customHeight="1">
      <c r="A18" s="27">
        <v>4</v>
      </c>
      <c r="B18" s="45" t="s">
        <v>73</v>
      </c>
      <c r="C18" s="194"/>
      <c r="D18" s="202">
        <v>10</v>
      </c>
      <c r="E18" s="193">
        <v>5</v>
      </c>
      <c r="F18" s="193"/>
      <c r="G18" s="224"/>
      <c r="H18" s="225"/>
      <c r="I18" s="224"/>
      <c r="J18" s="225"/>
      <c r="K18" s="224"/>
      <c r="L18" s="225"/>
    </row>
    <row r="19" spans="1:12" ht="12.75" customHeight="1">
      <c r="A19" s="27">
        <v>5</v>
      </c>
      <c r="B19" s="45" t="s">
        <v>112</v>
      </c>
      <c r="C19" s="194"/>
      <c r="D19" s="202">
        <v>5</v>
      </c>
      <c r="E19" s="193">
        <v>5</v>
      </c>
      <c r="F19" s="193"/>
      <c r="G19" s="224"/>
      <c r="H19" s="225"/>
      <c r="I19" s="224"/>
      <c r="J19" s="225"/>
      <c r="K19" s="224"/>
      <c r="L19" s="225"/>
    </row>
    <row r="20" spans="1:12" ht="12.75" customHeight="1">
      <c r="A20" s="50">
        <v>6</v>
      </c>
      <c r="B20" s="51" t="s">
        <v>111</v>
      </c>
      <c r="C20" s="53"/>
      <c r="D20" s="52">
        <v>5</v>
      </c>
      <c r="E20" s="54">
        <v>5</v>
      </c>
      <c r="F20" s="54"/>
      <c r="G20" s="224"/>
      <c r="H20" s="225"/>
      <c r="I20" s="224"/>
      <c r="J20" s="225"/>
      <c r="K20" s="224"/>
      <c r="L20" s="225"/>
    </row>
    <row r="21" spans="3:12" ht="12.75" customHeight="1">
      <c r="C21" s="182"/>
      <c r="D21" s="180"/>
      <c r="E21" s="180"/>
      <c r="F21" s="180"/>
      <c r="G21" s="224"/>
      <c r="H21" s="225"/>
      <c r="I21" s="224"/>
      <c r="J21" s="225"/>
      <c r="K21" s="224"/>
      <c r="L21" s="225"/>
    </row>
    <row r="22" spans="1:12" ht="12.75" customHeight="1">
      <c r="A22" s="4" t="s">
        <v>101</v>
      </c>
      <c r="C22" s="7" t="s">
        <v>8</v>
      </c>
      <c r="D22" s="217" t="s">
        <v>6</v>
      </c>
      <c r="E22" s="217" t="s">
        <v>7</v>
      </c>
      <c r="F22" s="29" t="s">
        <v>9</v>
      </c>
      <c r="G22" s="224"/>
      <c r="H22" s="225"/>
      <c r="I22" s="224"/>
      <c r="J22" s="225"/>
      <c r="K22" s="224"/>
      <c r="L22" s="225"/>
    </row>
    <row r="23" spans="1:12" ht="12.75" customHeight="1">
      <c r="A23" s="28">
        <v>1</v>
      </c>
      <c r="B23" s="21" t="s">
        <v>83</v>
      </c>
      <c r="C23" s="196">
        <v>0.5</v>
      </c>
      <c r="D23" s="201">
        <v>3</v>
      </c>
      <c r="E23" s="195">
        <v>1</v>
      </c>
      <c r="F23" s="195">
        <f>Max!$B$4*C23</f>
        <v>110</v>
      </c>
      <c r="G23" s="224"/>
      <c r="H23" s="225"/>
      <c r="I23" s="224"/>
      <c r="J23" s="225"/>
      <c r="K23" s="224">
        <f>D23*E23</f>
        <v>3</v>
      </c>
      <c r="L23" s="225">
        <f>F23*K23</f>
        <v>330</v>
      </c>
    </row>
    <row r="24" spans="1:12" ht="12.75" customHeight="1">
      <c r="A24" s="28"/>
      <c r="B24" s="21"/>
      <c r="C24" s="196">
        <v>0.6</v>
      </c>
      <c r="D24" s="201">
        <v>3</v>
      </c>
      <c r="E24" s="195">
        <v>2</v>
      </c>
      <c r="F24" s="195">
        <f>Max!$B$4*C24</f>
        <v>132</v>
      </c>
      <c r="G24" s="224"/>
      <c r="H24" s="225"/>
      <c r="I24" s="224"/>
      <c r="J24" s="225"/>
      <c r="K24" s="224">
        <f>D24*E24</f>
        <v>6</v>
      </c>
      <c r="L24" s="225">
        <f>F24*K24</f>
        <v>792</v>
      </c>
    </row>
    <row r="25" spans="1:12" ht="12.75" customHeight="1">
      <c r="A25" s="28"/>
      <c r="B25" s="21"/>
      <c r="C25" s="196">
        <v>0.65</v>
      </c>
      <c r="D25" s="201">
        <v>2</v>
      </c>
      <c r="E25" s="195">
        <v>4</v>
      </c>
      <c r="F25" s="195">
        <f>Max!$B$4*C25</f>
        <v>143</v>
      </c>
      <c r="G25" s="224"/>
      <c r="H25" s="225"/>
      <c r="I25" s="224"/>
      <c r="J25" s="225"/>
      <c r="K25" s="224">
        <f>D25*E25</f>
        <v>8</v>
      </c>
      <c r="L25" s="225">
        <f>F25*K25</f>
        <v>1144</v>
      </c>
    </row>
    <row r="26" spans="1:12" ht="12.75" customHeight="1">
      <c r="A26" s="26">
        <v>2</v>
      </c>
      <c r="B26" s="13" t="s">
        <v>107</v>
      </c>
      <c r="C26" s="192">
        <v>0.5</v>
      </c>
      <c r="D26" s="200">
        <v>5</v>
      </c>
      <c r="E26" s="191">
        <v>1</v>
      </c>
      <c r="F26" s="191">
        <f>Max!$B$3*C26</f>
        <v>100</v>
      </c>
      <c r="G26" s="224"/>
      <c r="H26" s="225"/>
      <c r="I26" s="224">
        <f aca="true" t="shared" si="0" ref="I26:I35">D26*E26</f>
        <v>5</v>
      </c>
      <c r="J26" s="225">
        <f aca="true" t="shared" si="1" ref="J26:J35">F26*I26</f>
        <v>500</v>
      </c>
      <c r="K26" s="224"/>
      <c r="L26" s="225"/>
    </row>
    <row r="27" spans="1:12" ht="12.75" customHeight="1">
      <c r="A27" s="26"/>
      <c r="B27" s="13"/>
      <c r="C27" s="192">
        <v>0.6</v>
      </c>
      <c r="D27" s="200">
        <v>5</v>
      </c>
      <c r="E27" s="191">
        <v>1</v>
      </c>
      <c r="F27" s="191">
        <f>Max!$B$3*C27</f>
        <v>120</v>
      </c>
      <c r="G27" s="224"/>
      <c r="H27" s="225"/>
      <c r="I27" s="224">
        <f t="shared" si="0"/>
        <v>5</v>
      </c>
      <c r="J27" s="225">
        <f t="shared" si="1"/>
        <v>600</v>
      </c>
      <c r="K27" s="224"/>
      <c r="L27" s="225"/>
    </row>
    <row r="28" spans="1:12" ht="12.75" customHeight="1">
      <c r="A28" s="26"/>
      <c r="B28" s="13"/>
      <c r="C28" s="192">
        <v>0.7</v>
      </c>
      <c r="D28" s="200">
        <v>4</v>
      </c>
      <c r="E28" s="191">
        <v>2</v>
      </c>
      <c r="F28" s="191">
        <f>Max!$B$3*C28</f>
        <v>140</v>
      </c>
      <c r="G28" s="224"/>
      <c r="H28" s="225"/>
      <c r="I28" s="224">
        <f t="shared" si="0"/>
        <v>8</v>
      </c>
      <c r="J28" s="225">
        <f t="shared" si="1"/>
        <v>1120</v>
      </c>
      <c r="K28" s="224"/>
      <c r="L28" s="225"/>
    </row>
    <row r="29" spans="1:12" ht="12.75" customHeight="1">
      <c r="A29" s="26"/>
      <c r="B29" s="13"/>
      <c r="C29" s="192">
        <v>0.75</v>
      </c>
      <c r="D29" s="200">
        <v>3</v>
      </c>
      <c r="E29" s="191">
        <v>2</v>
      </c>
      <c r="F29" s="191">
        <f>Max!$B$3*C29</f>
        <v>150</v>
      </c>
      <c r="G29" s="224"/>
      <c r="H29" s="225"/>
      <c r="I29" s="224">
        <f t="shared" si="0"/>
        <v>6</v>
      </c>
      <c r="J29" s="225">
        <f t="shared" si="1"/>
        <v>900</v>
      </c>
      <c r="K29" s="224"/>
      <c r="L29" s="225"/>
    </row>
    <row r="30" spans="1:12" ht="12.75" customHeight="1">
      <c r="A30" s="26"/>
      <c r="B30" s="13"/>
      <c r="C30" s="192">
        <v>0.8</v>
      </c>
      <c r="D30" s="200">
        <v>2</v>
      </c>
      <c r="E30" s="191">
        <v>2</v>
      </c>
      <c r="F30" s="191">
        <f>Max!$B$3*C30</f>
        <v>160</v>
      </c>
      <c r="G30" s="224"/>
      <c r="H30" s="225"/>
      <c r="I30" s="224">
        <f t="shared" si="0"/>
        <v>4</v>
      </c>
      <c r="J30" s="225">
        <f t="shared" si="1"/>
        <v>640</v>
      </c>
      <c r="K30" s="224"/>
      <c r="L30" s="225"/>
    </row>
    <row r="31" spans="1:12" ht="12.75" customHeight="1">
      <c r="A31" s="26"/>
      <c r="B31" s="13"/>
      <c r="C31" s="192">
        <v>0.85</v>
      </c>
      <c r="D31" s="200">
        <v>1</v>
      </c>
      <c r="E31" s="191">
        <v>3</v>
      </c>
      <c r="F31" s="191">
        <f>Max!$B$3*C31</f>
        <v>170</v>
      </c>
      <c r="G31" s="224"/>
      <c r="H31" s="225"/>
      <c r="I31" s="224">
        <f t="shared" si="0"/>
        <v>3</v>
      </c>
      <c r="J31" s="225">
        <f t="shared" si="1"/>
        <v>510</v>
      </c>
      <c r="K31" s="224"/>
      <c r="L31" s="225"/>
    </row>
    <row r="32" spans="1:12" ht="12.75" customHeight="1">
      <c r="A32" s="26"/>
      <c r="B32" s="13"/>
      <c r="C32" s="192">
        <v>0.8</v>
      </c>
      <c r="D32" s="200">
        <v>2</v>
      </c>
      <c r="E32" s="191">
        <v>2</v>
      </c>
      <c r="F32" s="191">
        <f>Max!$B$3*C32</f>
        <v>160</v>
      </c>
      <c r="G32" s="224"/>
      <c r="H32" s="225"/>
      <c r="I32" s="224">
        <f t="shared" si="0"/>
        <v>4</v>
      </c>
      <c r="J32" s="225">
        <f t="shared" si="1"/>
        <v>640</v>
      </c>
      <c r="K32" s="224"/>
      <c r="L32" s="225"/>
    </row>
    <row r="33" spans="1:12" ht="12.75" customHeight="1">
      <c r="A33" s="26"/>
      <c r="B33" s="13"/>
      <c r="C33" s="192">
        <v>0.75</v>
      </c>
      <c r="D33" s="200">
        <v>3</v>
      </c>
      <c r="E33" s="191">
        <v>2</v>
      </c>
      <c r="F33" s="191">
        <f>Max!$B$3*C33</f>
        <v>150</v>
      </c>
      <c r="G33" s="224"/>
      <c r="H33" s="225"/>
      <c r="I33" s="224">
        <f t="shared" si="0"/>
        <v>6</v>
      </c>
      <c r="J33" s="225">
        <f t="shared" si="1"/>
        <v>900</v>
      </c>
      <c r="K33" s="224"/>
      <c r="L33" s="225"/>
    </row>
    <row r="34" spans="1:12" ht="12.75" customHeight="1">
      <c r="A34" s="26"/>
      <c r="B34" s="13"/>
      <c r="C34" s="192">
        <v>0.7</v>
      </c>
      <c r="D34" s="200">
        <v>4</v>
      </c>
      <c r="E34" s="191">
        <v>2</v>
      </c>
      <c r="F34" s="191">
        <f>Max!$B$3*C34</f>
        <v>140</v>
      </c>
      <c r="G34" s="224"/>
      <c r="H34" s="225"/>
      <c r="I34" s="224">
        <f t="shared" si="0"/>
        <v>8</v>
      </c>
      <c r="J34" s="225">
        <f t="shared" si="1"/>
        <v>1120</v>
      </c>
      <c r="K34" s="224"/>
      <c r="L34" s="225"/>
    </row>
    <row r="35" spans="1:12" ht="12.75" customHeight="1">
      <c r="A35" s="26"/>
      <c r="B35" s="13"/>
      <c r="C35" s="192">
        <v>0.65</v>
      </c>
      <c r="D35" s="200">
        <v>5</v>
      </c>
      <c r="E35" s="191">
        <v>1</v>
      </c>
      <c r="F35" s="191">
        <f>Max!$B$3*C35</f>
        <v>130</v>
      </c>
      <c r="G35" s="224"/>
      <c r="H35" s="225"/>
      <c r="I35" s="224">
        <f t="shared" si="0"/>
        <v>5</v>
      </c>
      <c r="J35" s="225">
        <f t="shared" si="1"/>
        <v>650</v>
      </c>
      <c r="K35" s="224"/>
      <c r="L35" s="225"/>
    </row>
    <row r="36" spans="1:12" ht="12.75" customHeight="1">
      <c r="A36" s="26"/>
      <c r="B36" s="13"/>
      <c r="C36" s="192">
        <v>0.6</v>
      </c>
      <c r="D36" s="200">
        <v>6</v>
      </c>
      <c r="E36" s="191">
        <v>1</v>
      </c>
      <c r="F36" s="191">
        <f>Max!$B$3*C36</f>
        <v>120</v>
      </c>
      <c r="G36" s="224"/>
      <c r="H36" s="225"/>
      <c r="I36" s="224">
        <f>D36*E36</f>
        <v>6</v>
      </c>
      <c r="J36" s="225">
        <f>F36*I36</f>
        <v>720</v>
      </c>
      <c r="K36" s="224"/>
      <c r="L36" s="225"/>
    </row>
    <row r="37" spans="1:12" ht="12.75" customHeight="1">
      <c r="A37" s="26"/>
      <c r="B37" s="13"/>
      <c r="C37" s="192">
        <v>0.55</v>
      </c>
      <c r="D37" s="200">
        <v>7</v>
      </c>
      <c r="E37" s="191">
        <v>1</v>
      </c>
      <c r="F37" s="191">
        <f>Max!$B$3*C37</f>
        <v>110.00000000000001</v>
      </c>
      <c r="G37" s="224"/>
      <c r="H37" s="225"/>
      <c r="I37" s="224">
        <f>D37*E37</f>
        <v>7</v>
      </c>
      <c r="J37" s="225">
        <f>F37*I37</f>
        <v>770.0000000000001</v>
      </c>
      <c r="K37" s="224"/>
      <c r="L37" s="225"/>
    </row>
    <row r="38" spans="1:12" ht="12.75" customHeight="1">
      <c r="A38" s="26"/>
      <c r="B38" s="13"/>
      <c r="C38" s="192">
        <v>0.5</v>
      </c>
      <c r="D38" s="200">
        <v>8</v>
      </c>
      <c r="E38" s="191">
        <v>1</v>
      </c>
      <c r="F38" s="191">
        <f>Max!$B$3*C38</f>
        <v>100</v>
      </c>
      <c r="G38" s="224"/>
      <c r="H38" s="225"/>
      <c r="I38" s="224">
        <f>D38*E38</f>
        <v>8</v>
      </c>
      <c r="J38" s="225">
        <f>F38*I38</f>
        <v>800</v>
      </c>
      <c r="K38" s="224"/>
      <c r="L38" s="225"/>
    </row>
    <row r="39" spans="1:12" ht="12.75" customHeight="1">
      <c r="A39" s="27">
        <v>3</v>
      </c>
      <c r="B39" s="17" t="s">
        <v>73</v>
      </c>
      <c r="C39" s="194"/>
      <c r="D39" s="193">
        <v>10</v>
      </c>
      <c r="E39" s="193">
        <v>5</v>
      </c>
      <c r="F39" s="193"/>
      <c r="G39" s="224"/>
      <c r="H39" s="225"/>
      <c r="I39" s="224"/>
      <c r="J39" s="225"/>
      <c r="K39" s="224"/>
      <c r="L39" s="225"/>
    </row>
    <row r="40" spans="1:12" ht="12.75" customHeight="1">
      <c r="A40" s="28">
        <v>4</v>
      </c>
      <c r="B40" s="21" t="s">
        <v>11</v>
      </c>
      <c r="C40" s="196">
        <v>0.5</v>
      </c>
      <c r="D40" s="201">
        <v>4</v>
      </c>
      <c r="E40" s="195">
        <v>1</v>
      </c>
      <c r="F40" s="195">
        <f>Max!$B$4*C40</f>
        <v>110</v>
      </c>
      <c r="G40" s="224"/>
      <c r="H40" s="225"/>
      <c r="I40" s="224"/>
      <c r="J40" s="225"/>
      <c r="K40" s="224">
        <f>D40*E40</f>
        <v>4</v>
      </c>
      <c r="L40" s="225">
        <f>F40*K40</f>
        <v>440</v>
      </c>
    </row>
    <row r="41" spans="1:12" ht="12.75" customHeight="1">
      <c r="A41" s="28"/>
      <c r="B41" s="21"/>
      <c r="C41" s="196">
        <v>0.6</v>
      </c>
      <c r="D41" s="201">
        <v>3</v>
      </c>
      <c r="E41" s="195">
        <v>1</v>
      </c>
      <c r="F41" s="195">
        <f>Max!$B$4*C41</f>
        <v>132</v>
      </c>
      <c r="G41" s="224"/>
      <c r="H41" s="225"/>
      <c r="I41" s="224"/>
      <c r="J41" s="225"/>
      <c r="K41" s="224">
        <f>D41*E41</f>
        <v>3</v>
      </c>
      <c r="L41" s="225">
        <f>F41*K41</f>
        <v>396</v>
      </c>
    </row>
    <row r="42" spans="1:12" ht="12.75" customHeight="1">
      <c r="A42" s="28"/>
      <c r="B42" s="21"/>
      <c r="C42" s="196">
        <v>0.7</v>
      </c>
      <c r="D42" s="201">
        <v>3</v>
      </c>
      <c r="E42" s="195">
        <v>2</v>
      </c>
      <c r="F42" s="195">
        <f>Max!$B$4*C42</f>
        <v>154</v>
      </c>
      <c r="G42" s="224"/>
      <c r="H42" s="225"/>
      <c r="I42" s="224"/>
      <c r="J42" s="225"/>
      <c r="K42" s="224">
        <f>D42*E42</f>
        <v>6</v>
      </c>
      <c r="L42" s="225">
        <f>F42*K42</f>
        <v>924</v>
      </c>
    </row>
    <row r="43" spans="1:12" ht="12.75" customHeight="1">
      <c r="A43" s="28"/>
      <c r="B43" s="21"/>
      <c r="C43" s="196">
        <v>0.8</v>
      </c>
      <c r="D43" s="201">
        <v>3</v>
      </c>
      <c r="E43" s="195">
        <v>2</v>
      </c>
      <c r="F43" s="195">
        <f>Max!$B$4*C43</f>
        <v>176</v>
      </c>
      <c r="G43" s="224"/>
      <c r="H43" s="225"/>
      <c r="I43" s="224"/>
      <c r="J43" s="225"/>
      <c r="K43" s="224">
        <f>D43*E43</f>
        <v>6</v>
      </c>
      <c r="L43" s="225">
        <f>F43*K43</f>
        <v>1056</v>
      </c>
    </row>
    <row r="44" spans="1:12" ht="12.75" customHeight="1">
      <c r="A44" s="28"/>
      <c r="B44" s="21"/>
      <c r="C44" s="196">
        <v>0.85</v>
      </c>
      <c r="D44" s="201">
        <v>2</v>
      </c>
      <c r="E44" s="195">
        <v>4</v>
      </c>
      <c r="F44" s="195">
        <f>Max!$B$4*C44</f>
        <v>187</v>
      </c>
      <c r="G44" s="224"/>
      <c r="H44" s="225"/>
      <c r="I44" s="224"/>
      <c r="J44" s="225"/>
      <c r="K44" s="224">
        <f>D44*E44</f>
        <v>8</v>
      </c>
      <c r="L44" s="225">
        <f>F44*K44</f>
        <v>1496</v>
      </c>
    </row>
    <row r="45" spans="1:12" ht="12.75" customHeight="1">
      <c r="A45" s="27">
        <v>5</v>
      </c>
      <c r="B45" s="17" t="s">
        <v>86</v>
      </c>
      <c r="C45" s="194"/>
      <c r="D45" s="193">
        <v>5</v>
      </c>
      <c r="E45" s="193">
        <v>6</v>
      </c>
      <c r="F45" s="193"/>
      <c r="G45" s="224"/>
      <c r="H45" s="225"/>
      <c r="I45" s="224"/>
      <c r="J45" s="225"/>
      <c r="K45" s="224"/>
      <c r="L45" s="225"/>
    </row>
    <row r="46" spans="1:12" ht="12.75" customHeight="1">
      <c r="A46" s="27">
        <v>5</v>
      </c>
      <c r="B46" s="17" t="s">
        <v>10</v>
      </c>
      <c r="C46" s="194"/>
      <c r="D46" s="202">
        <v>8</v>
      </c>
      <c r="E46" s="193">
        <v>3</v>
      </c>
      <c r="F46" s="193"/>
      <c r="G46" s="224"/>
      <c r="H46" s="225"/>
      <c r="I46" s="224"/>
      <c r="J46" s="225"/>
      <c r="K46" s="224"/>
      <c r="L46" s="225"/>
    </row>
    <row r="47" spans="3:12" ht="12.75" customHeight="1">
      <c r="C47" s="182"/>
      <c r="D47" s="180"/>
      <c r="E47" s="180"/>
      <c r="F47" s="180"/>
      <c r="G47" s="224"/>
      <c r="H47" s="225"/>
      <c r="I47" s="224"/>
      <c r="J47" s="225"/>
      <c r="K47" s="224"/>
      <c r="L47" s="225"/>
    </row>
    <row r="48" spans="1:12" ht="12.75" customHeight="1">
      <c r="A48" s="4" t="s">
        <v>102</v>
      </c>
      <c r="C48" s="7" t="s">
        <v>8</v>
      </c>
      <c r="D48" s="217" t="s">
        <v>6</v>
      </c>
      <c r="E48" s="217" t="s">
        <v>7</v>
      </c>
      <c r="F48" s="29" t="s">
        <v>9</v>
      </c>
      <c r="G48" s="224"/>
      <c r="H48" s="225"/>
      <c r="I48" s="224"/>
      <c r="J48" s="225"/>
      <c r="K48" s="224"/>
      <c r="L48" s="225"/>
    </row>
    <row r="49" spans="1:12" ht="12.75" customHeight="1">
      <c r="A49" s="25">
        <v>1</v>
      </c>
      <c r="B49" s="9" t="s">
        <v>4</v>
      </c>
      <c r="C49" s="184">
        <v>0.55</v>
      </c>
      <c r="D49" s="203">
        <v>5</v>
      </c>
      <c r="E49" s="183">
        <v>1</v>
      </c>
      <c r="F49" s="183">
        <f>Max!$B$2*C49</f>
        <v>115.50000000000001</v>
      </c>
      <c r="G49" s="224">
        <f>D49*E49</f>
        <v>5</v>
      </c>
      <c r="H49" s="225">
        <f>F49*G49</f>
        <v>577.5000000000001</v>
      </c>
      <c r="I49" s="224"/>
      <c r="J49" s="225"/>
      <c r="K49" s="224"/>
      <c r="L49" s="225"/>
    </row>
    <row r="50" spans="1:12" ht="12.75" customHeight="1">
      <c r="A50" s="25"/>
      <c r="B50" s="9"/>
      <c r="C50" s="184">
        <v>0.65</v>
      </c>
      <c r="D50" s="203">
        <v>4</v>
      </c>
      <c r="E50" s="183">
        <v>1</v>
      </c>
      <c r="F50" s="183">
        <f>Max!$B$2*C50</f>
        <v>136.5</v>
      </c>
      <c r="G50" s="224">
        <f>D50*E50</f>
        <v>4</v>
      </c>
      <c r="H50" s="225">
        <f>F50*G50</f>
        <v>546</v>
      </c>
      <c r="I50" s="224"/>
      <c r="J50" s="225"/>
      <c r="K50" s="224"/>
      <c r="L50" s="225"/>
    </row>
    <row r="51" spans="1:12" ht="12.75" customHeight="1">
      <c r="A51" s="25"/>
      <c r="B51" s="9"/>
      <c r="C51" s="184">
        <v>0.75</v>
      </c>
      <c r="D51" s="203">
        <v>3</v>
      </c>
      <c r="E51" s="183">
        <v>2</v>
      </c>
      <c r="F51" s="183">
        <f>Max!$B$2*C51</f>
        <v>157.5</v>
      </c>
      <c r="G51" s="224">
        <f>D51*E51</f>
        <v>6</v>
      </c>
      <c r="H51" s="225">
        <f>F51*G51</f>
        <v>945</v>
      </c>
      <c r="I51" s="224"/>
      <c r="J51" s="225"/>
      <c r="K51" s="224"/>
      <c r="L51" s="225"/>
    </row>
    <row r="52" spans="1:12" ht="12.75" customHeight="1">
      <c r="A52" s="25"/>
      <c r="B52" s="9"/>
      <c r="C52" s="184">
        <v>0.85</v>
      </c>
      <c r="D52" s="203">
        <v>2</v>
      </c>
      <c r="E52" s="183">
        <v>4</v>
      </c>
      <c r="F52" s="183">
        <f>Max!$B$2*C52</f>
        <v>178.5</v>
      </c>
      <c r="G52" s="224">
        <f>D52*E52</f>
        <v>8</v>
      </c>
      <c r="H52" s="225">
        <f>F52*G52</f>
        <v>1428</v>
      </c>
      <c r="I52" s="224"/>
      <c r="J52" s="225"/>
      <c r="K52" s="224"/>
      <c r="L52" s="225"/>
    </row>
    <row r="53" spans="1:12" ht="12.75" customHeight="1">
      <c r="A53" s="26">
        <v>2</v>
      </c>
      <c r="B53" s="13" t="s">
        <v>107</v>
      </c>
      <c r="C53" s="192">
        <v>0.5</v>
      </c>
      <c r="D53" s="200">
        <v>5</v>
      </c>
      <c r="E53" s="191">
        <v>1</v>
      </c>
      <c r="F53" s="191">
        <f>Max!$B$3*C53</f>
        <v>100</v>
      </c>
      <c r="G53" s="224"/>
      <c r="H53" s="225"/>
      <c r="I53" s="224">
        <f>D53*E53</f>
        <v>5</v>
      </c>
      <c r="J53" s="225">
        <f>F53*I53</f>
        <v>500</v>
      </c>
      <c r="K53" s="224"/>
      <c r="L53" s="225"/>
    </row>
    <row r="54" spans="1:12" ht="12.75" customHeight="1">
      <c r="A54" s="26"/>
      <c r="B54" s="13"/>
      <c r="C54" s="192">
        <v>0.6</v>
      </c>
      <c r="D54" s="200">
        <v>4</v>
      </c>
      <c r="E54" s="191">
        <v>1</v>
      </c>
      <c r="F54" s="191">
        <f>Max!$B$3*C54</f>
        <v>120</v>
      </c>
      <c r="G54" s="224"/>
      <c r="H54" s="225"/>
      <c r="I54" s="224">
        <f>D54*E54</f>
        <v>4</v>
      </c>
      <c r="J54" s="225">
        <f>F54*I54</f>
        <v>480</v>
      </c>
      <c r="K54" s="224"/>
      <c r="L54" s="225"/>
    </row>
    <row r="55" spans="1:12" ht="12.75" customHeight="1">
      <c r="A55" s="26"/>
      <c r="B55" s="13"/>
      <c r="C55" s="192">
        <v>0.7</v>
      </c>
      <c r="D55" s="200">
        <v>3</v>
      </c>
      <c r="E55" s="191">
        <v>2</v>
      </c>
      <c r="F55" s="191">
        <f>Max!$B$3*C55</f>
        <v>140</v>
      </c>
      <c r="G55" s="224"/>
      <c r="H55" s="225"/>
      <c r="I55" s="224">
        <f>D55*E55</f>
        <v>6</v>
      </c>
      <c r="J55" s="225">
        <f>F55*I55</f>
        <v>840</v>
      </c>
      <c r="K55" s="224"/>
      <c r="L55" s="225"/>
    </row>
    <row r="56" spans="1:12" ht="12.75" customHeight="1">
      <c r="A56" s="26"/>
      <c r="B56" s="13"/>
      <c r="C56" s="192">
        <v>0.8</v>
      </c>
      <c r="D56" s="200">
        <v>2</v>
      </c>
      <c r="E56" s="191">
        <v>6</v>
      </c>
      <c r="F56" s="191">
        <f>Max!$B$3*C56</f>
        <v>160</v>
      </c>
      <c r="G56" s="224"/>
      <c r="H56" s="225"/>
      <c r="I56" s="224">
        <f>D56*E56</f>
        <v>12</v>
      </c>
      <c r="J56" s="225">
        <f>F56*I56</f>
        <v>1920</v>
      </c>
      <c r="K56" s="224"/>
      <c r="L56" s="225"/>
    </row>
    <row r="57" spans="1:12" ht="12.75" customHeight="1">
      <c r="A57" s="27">
        <v>3</v>
      </c>
      <c r="B57" s="17" t="s">
        <v>113</v>
      </c>
      <c r="C57" s="194"/>
      <c r="D57" s="193">
        <v>5</v>
      </c>
      <c r="E57" s="193">
        <v>5</v>
      </c>
      <c r="F57" s="193"/>
      <c r="G57" s="224"/>
      <c r="H57" s="225"/>
      <c r="I57" s="224"/>
      <c r="J57" s="225"/>
      <c r="K57" s="224"/>
      <c r="L57" s="225"/>
    </row>
    <row r="58" spans="1:12" ht="12.75" customHeight="1">
      <c r="A58" s="25">
        <v>4</v>
      </c>
      <c r="B58" s="9" t="s">
        <v>4</v>
      </c>
      <c r="C58" s="184">
        <v>0.5</v>
      </c>
      <c r="D58" s="203">
        <v>5</v>
      </c>
      <c r="E58" s="183">
        <v>1</v>
      </c>
      <c r="F58" s="183">
        <f>Max!$B$2*C58</f>
        <v>105</v>
      </c>
      <c r="G58" s="224">
        <f>D58*E58</f>
        <v>5</v>
      </c>
      <c r="H58" s="225">
        <f>F58*G58</f>
        <v>525</v>
      </c>
      <c r="I58" s="224"/>
      <c r="J58" s="225"/>
      <c r="K58" s="224"/>
      <c r="L58" s="225"/>
    </row>
    <row r="59" spans="1:12" ht="12.75" customHeight="1">
      <c r="A59" s="25"/>
      <c r="B59" s="9"/>
      <c r="C59" s="184">
        <v>0.6</v>
      </c>
      <c r="D59" s="203">
        <v>4</v>
      </c>
      <c r="E59" s="183">
        <v>1</v>
      </c>
      <c r="F59" s="183">
        <f>Max!$B$2*C59</f>
        <v>126</v>
      </c>
      <c r="G59" s="224">
        <f>D59*E59</f>
        <v>4</v>
      </c>
      <c r="H59" s="225">
        <f>F59*G59</f>
        <v>504</v>
      </c>
      <c r="I59" s="224"/>
      <c r="J59" s="225"/>
      <c r="K59" s="224"/>
      <c r="L59" s="225"/>
    </row>
    <row r="60" spans="1:12" ht="12.75" customHeight="1">
      <c r="A60" s="25"/>
      <c r="B60" s="9"/>
      <c r="C60" s="184">
        <v>0.7</v>
      </c>
      <c r="D60" s="203">
        <v>3</v>
      </c>
      <c r="E60" s="183">
        <v>1</v>
      </c>
      <c r="F60" s="183">
        <f>Max!$B$2*C60</f>
        <v>147</v>
      </c>
      <c r="G60" s="224">
        <f>D60*E60</f>
        <v>3</v>
      </c>
      <c r="H60" s="225">
        <f>F60*G60</f>
        <v>441</v>
      </c>
      <c r="I60" s="224"/>
      <c r="J60" s="225"/>
      <c r="K60" s="224"/>
      <c r="L60" s="225"/>
    </row>
    <row r="61" spans="1:12" ht="12.75" customHeight="1">
      <c r="A61" s="25"/>
      <c r="B61" s="9"/>
      <c r="C61" s="184">
        <v>0.8</v>
      </c>
      <c r="D61" s="203">
        <v>3</v>
      </c>
      <c r="E61" s="183">
        <v>5</v>
      </c>
      <c r="F61" s="183">
        <f>Max!$B$2*C61</f>
        <v>168</v>
      </c>
      <c r="G61" s="224">
        <f>D61*E61</f>
        <v>15</v>
      </c>
      <c r="H61" s="225">
        <f>F61*G61</f>
        <v>2520</v>
      </c>
      <c r="I61" s="224"/>
      <c r="J61" s="225"/>
      <c r="K61" s="224"/>
      <c r="L61" s="225"/>
    </row>
    <row r="62" spans="1:12" ht="12.75" customHeight="1">
      <c r="A62" s="50">
        <v>5</v>
      </c>
      <c r="B62" s="51" t="s">
        <v>88</v>
      </c>
      <c r="C62" s="53"/>
      <c r="D62" s="52">
        <v>5</v>
      </c>
      <c r="E62" s="54">
        <v>5</v>
      </c>
      <c r="F62" s="54"/>
      <c r="G62" s="224"/>
      <c r="H62" s="225"/>
      <c r="I62" s="224"/>
      <c r="J62" s="225"/>
      <c r="K62" s="224"/>
      <c r="L62" s="225"/>
    </row>
    <row r="63" spans="3:12" ht="12.75" customHeight="1">
      <c r="C63" s="7"/>
      <c r="D63" s="29"/>
      <c r="E63" s="29"/>
      <c r="F63" s="29"/>
      <c r="G63" s="224"/>
      <c r="H63" s="225"/>
      <c r="I63" s="224"/>
      <c r="J63" s="225"/>
      <c r="K63" s="224"/>
      <c r="L63" s="225"/>
    </row>
    <row r="64" spans="1:12" ht="12.75" customHeight="1">
      <c r="A64" s="4" t="s">
        <v>103</v>
      </c>
      <c r="C64" s="7" t="s">
        <v>8</v>
      </c>
      <c r="D64" s="217" t="s">
        <v>6</v>
      </c>
      <c r="E64" s="217" t="s">
        <v>7</v>
      </c>
      <c r="F64" s="29" t="s">
        <v>9</v>
      </c>
      <c r="G64" s="224"/>
      <c r="H64" s="225"/>
      <c r="I64" s="224"/>
      <c r="J64" s="225"/>
      <c r="K64" s="224"/>
      <c r="L64" s="225"/>
    </row>
    <row r="65" spans="1:12" ht="12.75" customHeight="1">
      <c r="A65" s="28">
        <v>1</v>
      </c>
      <c r="B65" s="21" t="s">
        <v>12</v>
      </c>
      <c r="C65" s="196">
        <v>0.5</v>
      </c>
      <c r="D65" s="201">
        <v>3</v>
      </c>
      <c r="E65" s="195">
        <v>1</v>
      </c>
      <c r="F65" s="195">
        <f>Max!$B$4*C65</f>
        <v>110</v>
      </c>
      <c r="G65" s="224"/>
      <c r="H65" s="225"/>
      <c r="I65" s="224"/>
      <c r="J65" s="225"/>
      <c r="K65" s="224">
        <f>D65*E65</f>
        <v>3</v>
      </c>
      <c r="L65" s="225">
        <f>F65*K65</f>
        <v>330</v>
      </c>
    </row>
    <row r="66" spans="1:12" ht="12.75" customHeight="1">
      <c r="A66" s="28"/>
      <c r="B66" s="21"/>
      <c r="C66" s="196">
        <v>0.6</v>
      </c>
      <c r="D66" s="201">
        <v>3</v>
      </c>
      <c r="E66" s="195">
        <v>1</v>
      </c>
      <c r="F66" s="195">
        <f>Max!$B$4*C66</f>
        <v>132</v>
      </c>
      <c r="G66" s="224"/>
      <c r="H66" s="225"/>
      <c r="I66" s="224"/>
      <c r="J66" s="225"/>
      <c r="K66" s="224">
        <f>D66*E66</f>
        <v>3</v>
      </c>
      <c r="L66" s="225">
        <f>F66*K66</f>
        <v>396</v>
      </c>
    </row>
    <row r="67" spans="1:12" ht="12.75" customHeight="1">
      <c r="A67" s="28"/>
      <c r="B67" s="21"/>
      <c r="C67" s="196">
        <v>0.7</v>
      </c>
      <c r="D67" s="201">
        <v>3</v>
      </c>
      <c r="E67" s="195">
        <v>2</v>
      </c>
      <c r="F67" s="195">
        <f>Max!$B$4*C67</f>
        <v>154</v>
      </c>
      <c r="G67" s="224"/>
      <c r="H67" s="225"/>
      <c r="I67" s="224"/>
      <c r="J67" s="225"/>
      <c r="K67" s="224">
        <f>D67*E67</f>
        <v>6</v>
      </c>
      <c r="L67" s="225">
        <f>F67*K67</f>
        <v>924</v>
      </c>
    </row>
    <row r="68" spans="1:12" ht="12.75" customHeight="1">
      <c r="A68" s="28"/>
      <c r="B68" s="21"/>
      <c r="C68" s="196">
        <v>0.75</v>
      </c>
      <c r="D68" s="201">
        <v>3</v>
      </c>
      <c r="E68" s="195">
        <v>4</v>
      </c>
      <c r="F68" s="195">
        <f>Max!$B$4*C68</f>
        <v>165</v>
      </c>
      <c r="G68" s="224"/>
      <c r="H68" s="225"/>
      <c r="I68" s="224"/>
      <c r="J68" s="225"/>
      <c r="K68" s="224">
        <f>D68*E68</f>
        <v>12</v>
      </c>
      <c r="L68" s="225">
        <f>F68*K68</f>
        <v>1980</v>
      </c>
    </row>
    <row r="69" spans="1:12" ht="12.75" customHeight="1">
      <c r="A69" s="26">
        <v>2</v>
      </c>
      <c r="B69" s="13" t="s">
        <v>107</v>
      </c>
      <c r="C69" s="192">
        <v>0.5</v>
      </c>
      <c r="D69" s="200">
        <v>6</v>
      </c>
      <c r="E69" s="191">
        <v>1</v>
      </c>
      <c r="F69" s="191">
        <f>Max!$B$3*C69</f>
        <v>100</v>
      </c>
      <c r="G69" s="224"/>
      <c r="H69" s="225"/>
      <c r="I69" s="224">
        <f>D69*E69</f>
        <v>6</v>
      </c>
      <c r="J69" s="225">
        <f>F69*I69</f>
        <v>600</v>
      </c>
      <c r="K69" s="224"/>
      <c r="L69" s="225"/>
    </row>
    <row r="70" spans="1:12" ht="12.75" customHeight="1">
      <c r="A70" s="26"/>
      <c r="B70" s="13"/>
      <c r="C70" s="192">
        <v>0.6</v>
      </c>
      <c r="D70" s="200">
        <v>6</v>
      </c>
      <c r="E70" s="191">
        <v>1</v>
      </c>
      <c r="F70" s="191">
        <f>Max!$B$3*C70</f>
        <v>120</v>
      </c>
      <c r="G70" s="224"/>
      <c r="H70" s="225"/>
      <c r="I70" s="224">
        <f>D70*E70</f>
        <v>6</v>
      </c>
      <c r="J70" s="225">
        <f>F70*I70</f>
        <v>720</v>
      </c>
      <c r="K70" s="224"/>
      <c r="L70" s="225"/>
    </row>
    <row r="71" spans="1:12" ht="12.75" customHeight="1">
      <c r="A71" s="26"/>
      <c r="B71" s="13"/>
      <c r="C71" s="192">
        <v>0.65</v>
      </c>
      <c r="D71" s="200">
        <v>6</v>
      </c>
      <c r="E71" s="191">
        <v>5</v>
      </c>
      <c r="F71" s="191">
        <f>Max!$B$3*C71</f>
        <v>130</v>
      </c>
      <c r="G71" s="224"/>
      <c r="H71" s="225"/>
      <c r="I71" s="224">
        <f>D71*E71</f>
        <v>30</v>
      </c>
      <c r="J71" s="225">
        <f>F71*I71</f>
        <v>3900</v>
      </c>
      <c r="K71" s="224"/>
      <c r="L71" s="225"/>
    </row>
    <row r="72" spans="1:12" ht="12.75" customHeight="1">
      <c r="A72" s="28">
        <v>3</v>
      </c>
      <c r="B72" s="21" t="s">
        <v>13</v>
      </c>
      <c r="C72" s="196">
        <v>0.7</v>
      </c>
      <c r="D72" s="201">
        <v>4</v>
      </c>
      <c r="E72" s="195">
        <v>1</v>
      </c>
      <c r="F72" s="195">
        <f>Max!$B$4*C72</f>
        <v>154</v>
      </c>
      <c r="G72" s="224"/>
      <c r="H72" s="225"/>
      <c r="I72" s="224"/>
      <c r="J72" s="225"/>
      <c r="K72" s="224">
        <f>D72*E72</f>
        <v>4</v>
      </c>
      <c r="L72" s="225">
        <f>F72*K72</f>
        <v>616</v>
      </c>
    </row>
    <row r="73" spans="1:12" ht="12.75" customHeight="1">
      <c r="A73" s="28"/>
      <c r="B73" s="21"/>
      <c r="C73" s="196">
        <v>0.8</v>
      </c>
      <c r="D73" s="201">
        <v>3</v>
      </c>
      <c r="E73" s="195">
        <v>2</v>
      </c>
      <c r="F73" s="195">
        <f>Max!$B$4*C73</f>
        <v>176</v>
      </c>
      <c r="G73" s="224"/>
      <c r="H73" s="225"/>
      <c r="I73" s="224"/>
      <c r="J73" s="225"/>
      <c r="K73" s="224">
        <f>D73*E73</f>
        <v>6</v>
      </c>
      <c r="L73" s="225">
        <f>F73*K73</f>
        <v>1056</v>
      </c>
    </row>
    <row r="74" spans="1:12" ht="12.75" customHeight="1">
      <c r="A74" s="28"/>
      <c r="B74" s="21"/>
      <c r="C74" s="196">
        <v>0.9</v>
      </c>
      <c r="D74" s="201">
        <v>3</v>
      </c>
      <c r="E74" s="195">
        <v>2</v>
      </c>
      <c r="F74" s="195">
        <f>Max!$B$4*C74</f>
        <v>198</v>
      </c>
      <c r="G74" s="224"/>
      <c r="H74" s="225"/>
      <c r="I74" s="224"/>
      <c r="J74" s="225"/>
      <c r="K74" s="224">
        <f>D74*E74</f>
        <v>6</v>
      </c>
      <c r="L74" s="225">
        <f>F74*K74</f>
        <v>1188</v>
      </c>
    </row>
    <row r="75" spans="1:12" ht="12.75" customHeight="1">
      <c r="A75" s="28"/>
      <c r="B75" s="21"/>
      <c r="C75" s="196">
        <v>1</v>
      </c>
      <c r="D75" s="201">
        <v>2</v>
      </c>
      <c r="E75" s="195">
        <v>3</v>
      </c>
      <c r="F75" s="195">
        <f>Max!$B$4*C75</f>
        <v>220</v>
      </c>
      <c r="G75" s="224"/>
      <c r="H75" s="225"/>
      <c r="I75" s="224"/>
      <c r="J75" s="225"/>
      <c r="K75" s="224">
        <f>D75*E75</f>
        <v>6</v>
      </c>
      <c r="L75" s="225">
        <f>F75*K75</f>
        <v>1320</v>
      </c>
    </row>
    <row r="76" spans="1:12" ht="12.75" customHeight="1">
      <c r="A76" s="27">
        <v>4</v>
      </c>
      <c r="B76" s="17" t="s">
        <v>86</v>
      </c>
      <c r="C76" s="194"/>
      <c r="D76" s="202">
        <v>6</v>
      </c>
      <c r="E76" s="193">
        <v>6</v>
      </c>
      <c r="F76" s="193"/>
      <c r="G76" s="224"/>
      <c r="H76" s="225"/>
      <c r="I76" s="224"/>
      <c r="J76" s="225"/>
      <c r="K76" s="224"/>
      <c r="L76" s="225"/>
    </row>
    <row r="77" spans="1:12" ht="12.75" customHeight="1">
      <c r="A77" s="27">
        <v>5</v>
      </c>
      <c r="B77" s="17" t="s">
        <v>87</v>
      </c>
      <c r="C77" s="194"/>
      <c r="D77" s="202">
        <v>10</v>
      </c>
      <c r="E77" s="193">
        <v>4</v>
      </c>
      <c r="F77" s="193"/>
      <c r="G77" s="224"/>
      <c r="H77" s="225"/>
      <c r="I77" s="224"/>
      <c r="J77" s="225"/>
      <c r="K77" s="224"/>
      <c r="L77" s="225"/>
    </row>
    <row r="78" spans="1:12" ht="12.75" customHeight="1">
      <c r="A78" s="27">
        <v>6</v>
      </c>
      <c r="B78" s="17" t="s">
        <v>10</v>
      </c>
      <c r="C78" s="194"/>
      <c r="D78" s="202">
        <v>10</v>
      </c>
      <c r="E78" s="193">
        <v>4</v>
      </c>
      <c r="F78" s="193"/>
      <c r="G78" s="224"/>
      <c r="H78" s="225"/>
      <c r="I78" s="224"/>
      <c r="J78" s="225"/>
      <c r="K78" s="224"/>
      <c r="L78" s="225"/>
    </row>
    <row r="79" spans="3:12" ht="12.75" customHeight="1">
      <c r="C79" s="182"/>
      <c r="D79" s="180"/>
      <c r="E79" s="180"/>
      <c r="F79" s="180"/>
      <c r="G79" s="226">
        <f aca="true" t="shared" si="2" ref="G79:L79">SUM(G7:G78)</f>
        <v>80</v>
      </c>
      <c r="H79" s="227">
        <f t="shared" si="2"/>
        <v>11917.5</v>
      </c>
      <c r="I79" s="226">
        <f t="shared" si="2"/>
        <v>204</v>
      </c>
      <c r="J79" s="227">
        <f t="shared" si="2"/>
        <v>27250</v>
      </c>
      <c r="K79" s="226">
        <f t="shared" si="2"/>
        <v>90</v>
      </c>
      <c r="L79" s="227">
        <f t="shared" si="2"/>
        <v>14388</v>
      </c>
    </row>
    <row r="80" spans="1:12" ht="12.75" customHeight="1">
      <c r="A80" s="4" t="s">
        <v>14</v>
      </c>
      <c r="B80" s="4"/>
      <c r="C80" s="182"/>
      <c r="D80" s="180"/>
      <c r="E80" s="180"/>
      <c r="F80" s="180"/>
      <c r="G80" s="224"/>
      <c r="H80" s="225"/>
      <c r="I80" s="224"/>
      <c r="J80" s="225"/>
      <c r="K80" s="224"/>
      <c r="L80" s="225"/>
    </row>
    <row r="81" spans="1:12" ht="12.75" customHeight="1">
      <c r="A81" s="4" t="s">
        <v>100</v>
      </c>
      <c r="C81" s="7" t="s">
        <v>8</v>
      </c>
      <c r="D81" s="217" t="s">
        <v>6</v>
      </c>
      <c r="E81" s="217" t="s">
        <v>7</v>
      </c>
      <c r="F81" s="29" t="s">
        <v>9</v>
      </c>
      <c r="G81" s="224"/>
      <c r="H81" s="225"/>
      <c r="I81" s="224"/>
      <c r="J81" s="225"/>
      <c r="K81" s="224"/>
      <c r="L81" s="225"/>
    </row>
    <row r="82" spans="1:12" ht="12.75" customHeight="1">
      <c r="A82" s="26">
        <v>1</v>
      </c>
      <c r="B82" s="13" t="s">
        <v>107</v>
      </c>
      <c r="C82" s="192">
        <v>0.5</v>
      </c>
      <c r="D82" s="200">
        <v>5</v>
      </c>
      <c r="E82" s="191">
        <v>1</v>
      </c>
      <c r="F82" s="191">
        <f>Max!$B$3*C82</f>
        <v>100</v>
      </c>
      <c r="G82" s="224"/>
      <c r="H82" s="225"/>
      <c r="I82" s="224">
        <f>D82*E82</f>
        <v>5</v>
      </c>
      <c r="J82" s="225">
        <f>F82*I82</f>
        <v>500</v>
      </c>
      <c r="K82" s="224"/>
      <c r="L82" s="225"/>
    </row>
    <row r="83" spans="1:12" ht="12.75" customHeight="1">
      <c r="A83" s="26"/>
      <c r="B83" s="13"/>
      <c r="C83" s="192">
        <v>0.6</v>
      </c>
      <c r="D83" s="200">
        <v>4</v>
      </c>
      <c r="E83" s="191">
        <v>1</v>
      </c>
      <c r="F83" s="191">
        <f>Max!$B$3*C83</f>
        <v>120</v>
      </c>
      <c r="G83" s="224"/>
      <c r="H83" s="225"/>
      <c r="I83" s="224">
        <f>D83*E83</f>
        <v>4</v>
      </c>
      <c r="J83" s="225">
        <f>F83*I83</f>
        <v>480</v>
      </c>
      <c r="K83" s="224"/>
      <c r="L83" s="225"/>
    </row>
    <row r="84" spans="1:12" ht="12.75" customHeight="1">
      <c r="A84" s="26"/>
      <c r="B84" s="13"/>
      <c r="C84" s="192">
        <v>0.7</v>
      </c>
      <c r="D84" s="200">
        <v>3</v>
      </c>
      <c r="E84" s="191">
        <v>2</v>
      </c>
      <c r="F84" s="191">
        <f>Max!$B$3*C84</f>
        <v>140</v>
      </c>
      <c r="G84" s="224"/>
      <c r="H84" s="225"/>
      <c r="I84" s="224">
        <f>D84*E84</f>
        <v>6</v>
      </c>
      <c r="J84" s="225">
        <f>F84*I84</f>
        <v>840</v>
      </c>
      <c r="K84" s="224"/>
      <c r="L84" s="225"/>
    </row>
    <row r="85" spans="1:12" ht="12.75" customHeight="1">
      <c r="A85" s="26"/>
      <c r="B85" s="13"/>
      <c r="C85" s="192">
        <v>0.8</v>
      </c>
      <c r="D85" s="200">
        <v>3</v>
      </c>
      <c r="E85" s="191">
        <v>5</v>
      </c>
      <c r="F85" s="191">
        <f>Max!$B$3*C85</f>
        <v>160</v>
      </c>
      <c r="G85" s="224"/>
      <c r="H85" s="225"/>
      <c r="I85" s="224">
        <f>D85*E85</f>
        <v>15</v>
      </c>
      <c r="J85" s="225">
        <f>F85*I85</f>
        <v>2400</v>
      </c>
      <c r="K85" s="224"/>
      <c r="L85" s="225"/>
    </row>
    <row r="86" spans="1:12" ht="12.75" customHeight="1">
      <c r="A86" s="25">
        <v>2</v>
      </c>
      <c r="B86" s="9" t="s">
        <v>4</v>
      </c>
      <c r="C86" s="184">
        <v>0.5</v>
      </c>
      <c r="D86" s="203">
        <v>5</v>
      </c>
      <c r="E86" s="183">
        <v>1</v>
      </c>
      <c r="F86" s="183">
        <f>Max!$B$2*C86</f>
        <v>105</v>
      </c>
      <c r="G86" s="224">
        <f>D86*E86</f>
        <v>5</v>
      </c>
      <c r="H86" s="225">
        <f>F86*G86</f>
        <v>525</v>
      </c>
      <c r="I86" s="224"/>
      <c r="J86" s="225"/>
      <c r="K86" s="224"/>
      <c r="L86" s="225"/>
    </row>
    <row r="87" spans="1:12" ht="12.75" customHeight="1">
      <c r="A87" s="25"/>
      <c r="B87" s="9"/>
      <c r="C87" s="184">
        <v>0.6</v>
      </c>
      <c r="D87" s="203">
        <v>4</v>
      </c>
      <c r="E87" s="183">
        <v>1</v>
      </c>
      <c r="F87" s="183">
        <f>Max!$B$2*C87</f>
        <v>126</v>
      </c>
      <c r="G87" s="224">
        <f>D87*E87</f>
        <v>4</v>
      </c>
      <c r="H87" s="225">
        <f>F87*G87</f>
        <v>504</v>
      </c>
      <c r="I87" s="224"/>
      <c r="J87" s="225"/>
      <c r="K87" s="224"/>
      <c r="L87" s="225"/>
    </row>
    <row r="88" spans="1:12" ht="12.75" customHeight="1">
      <c r="A88" s="25"/>
      <c r="B88" s="9"/>
      <c r="C88" s="184">
        <v>0.7</v>
      </c>
      <c r="D88" s="203">
        <v>3</v>
      </c>
      <c r="E88" s="183">
        <v>2</v>
      </c>
      <c r="F88" s="183">
        <f>Max!$B$2*C88</f>
        <v>147</v>
      </c>
      <c r="G88" s="224">
        <f>D88*E88</f>
        <v>6</v>
      </c>
      <c r="H88" s="225">
        <f>F88*G88</f>
        <v>882</v>
      </c>
      <c r="I88" s="224"/>
      <c r="J88" s="225"/>
      <c r="K88" s="224"/>
      <c r="L88" s="225"/>
    </row>
    <row r="89" spans="1:12" ht="12.75" customHeight="1">
      <c r="A89" s="25"/>
      <c r="B89" s="9"/>
      <c r="C89" s="184">
        <v>0.8</v>
      </c>
      <c r="D89" s="203">
        <v>2</v>
      </c>
      <c r="E89" s="183">
        <v>5</v>
      </c>
      <c r="F89" s="183">
        <f>Max!$B$2*C89</f>
        <v>168</v>
      </c>
      <c r="G89" s="224">
        <f>D89*E89</f>
        <v>10</v>
      </c>
      <c r="H89" s="225">
        <f>F89*G89</f>
        <v>1680</v>
      </c>
      <c r="I89" s="224"/>
      <c r="J89" s="225"/>
      <c r="K89" s="224"/>
      <c r="L89" s="225"/>
    </row>
    <row r="90" spans="1:12" ht="12.75" customHeight="1">
      <c r="A90" s="26">
        <v>3</v>
      </c>
      <c r="B90" s="13" t="s">
        <v>107</v>
      </c>
      <c r="C90" s="192">
        <v>0.5</v>
      </c>
      <c r="D90" s="200">
        <v>5</v>
      </c>
      <c r="E90" s="191">
        <v>1</v>
      </c>
      <c r="F90" s="191">
        <f>Max!$B$3*C90</f>
        <v>100</v>
      </c>
      <c r="G90" s="224"/>
      <c r="H90" s="225"/>
      <c r="I90" s="224">
        <f>D90*E90</f>
        <v>5</v>
      </c>
      <c r="J90" s="225">
        <f>F90*I90</f>
        <v>500</v>
      </c>
      <c r="K90" s="224"/>
      <c r="L90" s="225"/>
    </row>
    <row r="91" spans="1:12" ht="12.75" customHeight="1">
      <c r="A91" s="26"/>
      <c r="B91" s="13"/>
      <c r="C91" s="192">
        <v>0.6</v>
      </c>
      <c r="D91" s="200">
        <v>5</v>
      </c>
      <c r="E91" s="191">
        <v>1</v>
      </c>
      <c r="F91" s="191">
        <f>Max!$B$3*C91</f>
        <v>120</v>
      </c>
      <c r="G91" s="224"/>
      <c r="H91" s="225"/>
      <c r="I91" s="224">
        <f>D91*E91</f>
        <v>5</v>
      </c>
      <c r="J91" s="225">
        <f>F91*I91</f>
        <v>600</v>
      </c>
      <c r="K91" s="224"/>
      <c r="L91" s="225"/>
    </row>
    <row r="92" spans="1:12" ht="12.75" customHeight="1">
      <c r="A92" s="26"/>
      <c r="B92" s="13"/>
      <c r="C92" s="192">
        <v>0.7</v>
      </c>
      <c r="D92" s="200">
        <v>5</v>
      </c>
      <c r="E92" s="191">
        <v>5</v>
      </c>
      <c r="F92" s="191">
        <f>Max!$B$3*C92</f>
        <v>140</v>
      </c>
      <c r="G92" s="224"/>
      <c r="H92" s="225"/>
      <c r="I92" s="224">
        <f>D92*E92</f>
        <v>25</v>
      </c>
      <c r="J92" s="225">
        <f>F92*I92</f>
        <v>3500</v>
      </c>
      <c r="K92" s="224"/>
      <c r="L92" s="225"/>
    </row>
    <row r="93" spans="1:12" ht="12.75" customHeight="1">
      <c r="A93" s="27">
        <v>4</v>
      </c>
      <c r="B93" s="17" t="s">
        <v>86</v>
      </c>
      <c r="C93" s="194"/>
      <c r="D93" s="193">
        <v>5</v>
      </c>
      <c r="E93" s="193">
        <v>6</v>
      </c>
      <c r="F93" s="193"/>
      <c r="G93" s="224"/>
      <c r="H93" s="225"/>
      <c r="I93" s="224"/>
      <c r="J93" s="225"/>
      <c r="K93" s="224"/>
      <c r="L93" s="225"/>
    </row>
    <row r="94" spans="1:12" ht="12.75" customHeight="1">
      <c r="A94" s="50">
        <v>5</v>
      </c>
      <c r="B94" s="51" t="s">
        <v>111</v>
      </c>
      <c r="C94" s="53"/>
      <c r="D94" s="52">
        <v>5</v>
      </c>
      <c r="E94" s="54">
        <v>5</v>
      </c>
      <c r="F94" s="54"/>
      <c r="G94" s="224"/>
      <c r="H94" s="225"/>
      <c r="I94" s="224"/>
      <c r="J94" s="225"/>
      <c r="K94" s="224"/>
      <c r="L94" s="225"/>
    </row>
    <row r="95" spans="3:12" ht="12.75" customHeight="1">
      <c r="C95" s="182"/>
      <c r="D95" s="180"/>
      <c r="E95" s="180"/>
      <c r="F95" s="180"/>
      <c r="G95" s="224"/>
      <c r="H95" s="225"/>
      <c r="I95" s="224"/>
      <c r="J95" s="225"/>
      <c r="K95" s="224"/>
      <c r="L95" s="225"/>
    </row>
    <row r="96" spans="1:12" ht="12.75" customHeight="1">
      <c r="A96" s="4" t="s">
        <v>101</v>
      </c>
      <c r="C96" s="7" t="s">
        <v>8</v>
      </c>
      <c r="D96" s="217" t="s">
        <v>6</v>
      </c>
      <c r="E96" s="217" t="s">
        <v>7</v>
      </c>
      <c r="F96" s="29" t="s">
        <v>9</v>
      </c>
      <c r="G96" s="224"/>
      <c r="H96" s="225"/>
      <c r="I96" s="224"/>
      <c r="J96" s="225"/>
      <c r="K96" s="224"/>
      <c r="L96" s="225"/>
    </row>
    <row r="97" spans="1:12" ht="12.75" customHeight="1">
      <c r="A97" s="26">
        <v>1</v>
      </c>
      <c r="B97" s="13" t="s">
        <v>107</v>
      </c>
      <c r="C97" s="192">
        <v>0.5</v>
      </c>
      <c r="D97" s="200">
        <v>5</v>
      </c>
      <c r="E97" s="191">
        <v>1</v>
      </c>
      <c r="F97" s="191">
        <f>Max!$B$3*C97</f>
        <v>100</v>
      </c>
      <c r="G97" s="224"/>
      <c r="H97" s="225"/>
      <c r="I97" s="224">
        <f aca="true" t="shared" si="3" ref="I97:I104">D97*E97</f>
        <v>5</v>
      </c>
      <c r="J97" s="225">
        <f aca="true" t="shared" si="4" ref="J97:J104">F97*I97</f>
        <v>500</v>
      </c>
      <c r="K97" s="224"/>
      <c r="L97" s="225"/>
    </row>
    <row r="98" spans="1:12" ht="12.75" customHeight="1">
      <c r="A98" s="26"/>
      <c r="B98" s="13"/>
      <c r="C98" s="192">
        <v>0.6</v>
      </c>
      <c r="D98" s="200">
        <v>4</v>
      </c>
      <c r="E98" s="191">
        <v>1</v>
      </c>
      <c r="F98" s="191">
        <f>Max!$B$3*C98</f>
        <v>120</v>
      </c>
      <c r="G98" s="224"/>
      <c r="H98" s="225"/>
      <c r="I98" s="224">
        <f t="shared" si="3"/>
        <v>4</v>
      </c>
      <c r="J98" s="225">
        <f t="shared" si="4"/>
        <v>480</v>
      </c>
      <c r="K98" s="224"/>
      <c r="L98" s="225"/>
    </row>
    <row r="99" spans="1:12" ht="12.75" customHeight="1">
      <c r="A99" s="26"/>
      <c r="B99" s="13"/>
      <c r="C99" s="192">
        <v>0.7</v>
      </c>
      <c r="D99" s="200">
        <v>4</v>
      </c>
      <c r="E99" s="191">
        <v>2</v>
      </c>
      <c r="F99" s="191">
        <f>Max!$B$3*C99</f>
        <v>140</v>
      </c>
      <c r="G99" s="224"/>
      <c r="H99" s="225"/>
      <c r="I99" s="224">
        <f t="shared" si="3"/>
        <v>8</v>
      </c>
      <c r="J99" s="225">
        <f t="shared" si="4"/>
        <v>1120</v>
      </c>
      <c r="K99" s="224"/>
      <c r="L99" s="225"/>
    </row>
    <row r="100" spans="1:12" ht="12.75" customHeight="1">
      <c r="A100" s="26"/>
      <c r="B100" s="13"/>
      <c r="C100" s="192">
        <v>0.75</v>
      </c>
      <c r="D100" s="200">
        <v>3</v>
      </c>
      <c r="E100" s="191">
        <v>2</v>
      </c>
      <c r="F100" s="191">
        <f>Max!$B$3*C100</f>
        <v>150</v>
      </c>
      <c r="G100" s="224"/>
      <c r="H100" s="225"/>
      <c r="I100" s="224">
        <f t="shared" si="3"/>
        <v>6</v>
      </c>
      <c r="J100" s="225">
        <f t="shared" si="4"/>
        <v>900</v>
      </c>
      <c r="K100" s="224"/>
      <c r="L100" s="225"/>
    </row>
    <row r="101" spans="1:12" ht="12.75" customHeight="1">
      <c r="A101" s="26"/>
      <c r="B101" s="13"/>
      <c r="C101" s="192">
        <v>0.8</v>
      </c>
      <c r="D101" s="200">
        <v>2</v>
      </c>
      <c r="E101" s="191">
        <v>3</v>
      </c>
      <c r="F101" s="191">
        <f>Max!$B$3*C101</f>
        <v>160</v>
      </c>
      <c r="G101" s="224"/>
      <c r="H101" s="225"/>
      <c r="I101" s="224">
        <f t="shared" si="3"/>
        <v>6</v>
      </c>
      <c r="J101" s="225">
        <f t="shared" si="4"/>
        <v>960</v>
      </c>
      <c r="K101" s="224"/>
      <c r="L101" s="225"/>
    </row>
    <row r="102" spans="1:12" ht="12.75" customHeight="1">
      <c r="A102" s="26"/>
      <c r="B102" s="13"/>
      <c r="C102" s="192">
        <v>0.75</v>
      </c>
      <c r="D102" s="200">
        <v>3</v>
      </c>
      <c r="E102" s="191">
        <v>2</v>
      </c>
      <c r="F102" s="191">
        <f>Max!$B$3*C102</f>
        <v>150</v>
      </c>
      <c r="G102" s="224"/>
      <c r="H102" s="225"/>
      <c r="I102" s="224">
        <f t="shared" si="3"/>
        <v>6</v>
      </c>
      <c r="J102" s="225">
        <f t="shared" si="4"/>
        <v>900</v>
      </c>
      <c r="K102" s="224"/>
      <c r="L102" s="225"/>
    </row>
    <row r="103" spans="1:12" ht="12.75" customHeight="1">
      <c r="A103" s="26"/>
      <c r="B103" s="13"/>
      <c r="C103" s="192">
        <v>0.7</v>
      </c>
      <c r="D103" s="200">
        <v>4</v>
      </c>
      <c r="E103" s="191">
        <v>1</v>
      </c>
      <c r="F103" s="191">
        <f>Max!$B$3*C103</f>
        <v>140</v>
      </c>
      <c r="G103" s="224"/>
      <c r="H103" s="225"/>
      <c r="I103" s="224">
        <f t="shared" si="3"/>
        <v>4</v>
      </c>
      <c r="J103" s="225">
        <f t="shared" si="4"/>
        <v>560</v>
      </c>
      <c r="K103" s="224"/>
      <c r="L103" s="225"/>
    </row>
    <row r="104" spans="1:12" ht="12.75" customHeight="1">
      <c r="A104" s="26"/>
      <c r="B104" s="13"/>
      <c r="C104" s="192">
        <v>0.65</v>
      </c>
      <c r="D104" s="200">
        <v>5</v>
      </c>
      <c r="E104" s="191">
        <v>1</v>
      </c>
      <c r="F104" s="191">
        <f>Max!$B$3*C104</f>
        <v>130</v>
      </c>
      <c r="G104" s="224"/>
      <c r="H104" s="225"/>
      <c r="I104" s="224">
        <f t="shared" si="3"/>
        <v>5</v>
      </c>
      <c r="J104" s="225">
        <f t="shared" si="4"/>
        <v>650</v>
      </c>
      <c r="K104" s="224"/>
      <c r="L104" s="225"/>
    </row>
    <row r="105" spans="1:12" ht="12.75" customHeight="1">
      <c r="A105" s="26"/>
      <c r="B105" s="13"/>
      <c r="C105" s="192">
        <v>0.6</v>
      </c>
      <c r="D105" s="200">
        <v>6</v>
      </c>
      <c r="E105" s="191">
        <v>1</v>
      </c>
      <c r="F105" s="191">
        <f>Max!$B$3*C105</f>
        <v>120</v>
      </c>
      <c r="G105" s="224"/>
      <c r="H105" s="225"/>
      <c r="I105" s="224">
        <f>D105*E105</f>
        <v>6</v>
      </c>
      <c r="J105" s="225">
        <f>F105*I105</f>
        <v>720</v>
      </c>
      <c r="K105" s="224"/>
      <c r="L105" s="225"/>
    </row>
    <row r="106" spans="1:12" ht="12.75" customHeight="1">
      <c r="A106" s="26"/>
      <c r="B106" s="13"/>
      <c r="C106" s="192">
        <v>0.55</v>
      </c>
      <c r="D106" s="200">
        <v>7</v>
      </c>
      <c r="E106" s="191">
        <v>1</v>
      </c>
      <c r="F106" s="191">
        <f>Max!$B$3*C106</f>
        <v>110.00000000000001</v>
      </c>
      <c r="G106" s="224"/>
      <c r="H106" s="225"/>
      <c r="I106" s="224">
        <f>D106*E106</f>
        <v>7</v>
      </c>
      <c r="J106" s="225">
        <f>F106*I106</f>
        <v>770.0000000000001</v>
      </c>
      <c r="K106" s="224"/>
      <c r="L106" s="225"/>
    </row>
    <row r="107" spans="1:12" ht="12.75" customHeight="1">
      <c r="A107" s="26"/>
      <c r="B107" s="13"/>
      <c r="C107" s="192">
        <v>0.5</v>
      </c>
      <c r="D107" s="200">
        <v>8</v>
      </c>
      <c r="E107" s="191">
        <v>1</v>
      </c>
      <c r="F107" s="191">
        <f>Max!$B$3*C107</f>
        <v>100</v>
      </c>
      <c r="G107" s="224"/>
      <c r="H107" s="225"/>
      <c r="I107" s="224">
        <f>D107*E107</f>
        <v>8</v>
      </c>
      <c r="J107" s="225">
        <f>F107*I107</f>
        <v>800</v>
      </c>
      <c r="K107" s="224"/>
      <c r="L107" s="225"/>
    </row>
    <row r="108" spans="1:12" ht="12.75" customHeight="1">
      <c r="A108" s="27">
        <v>2</v>
      </c>
      <c r="B108" s="17" t="s">
        <v>73</v>
      </c>
      <c r="C108" s="194"/>
      <c r="D108" s="193">
        <v>10</v>
      </c>
      <c r="E108" s="193">
        <v>5</v>
      </c>
      <c r="F108" s="193"/>
      <c r="G108" s="224"/>
      <c r="H108" s="225"/>
      <c r="I108" s="224"/>
      <c r="J108" s="225"/>
      <c r="K108" s="224"/>
      <c r="L108" s="225"/>
    </row>
    <row r="109" spans="1:12" ht="12.75" customHeight="1">
      <c r="A109" s="28">
        <v>3</v>
      </c>
      <c r="B109" s="21" t="s">
        <v>11</v>
      </c>
      <c r="C109" s="196">
        <v>0.5</v>
      </c>
      <c r="D109" s="201">
        <v>4</v>
      </c>
      <c r="E109" s="195">
        <v>1</v>
      </c>
      <c r="F109" s="195">
        <f>Max!$B$4*C109</f>
        <v>110</v>
      </c>
      <c r="G109" s="224"/>
      <c r="H109" s="225"/>
      <c r="I109" s="224"/>
      <c r="J109" s="225"/>
      <c r="K109" s="224">
        <f>D109*E109</f>
        <v>4</v>
      </c>
      <c r="L109" s="225">
        <f>F109*K109</f>
        <v>440</v>
      </c>
    </row>
    <row r="110" spans="1:12" ht="12.75" customHeight="1">
      <c r="A110" s="28"/>
      <c r="B110" s="21"/>
      <c r="C110" s="196">
        <v>0.6</v>
      </c>
      <c r="D110" s="201">
        <v>4</v>
      </c>
      <c r="E110" s="195">
        <v>1</v>
      </c>
      <c r="F110" s="195">
        <f>Max!$B$4*C110</f>
        <v>132</v>
      </c>
      <c r="G110" s="224"/>
      <c r="H110" s="225"/>
      <c r="I110" s="224"/>
      <c r="J110" s="225"/>
      <c r="K110" s="224">
        <f>D110*E110</f>
        <v>4</v>
      </c>
      <c r="L110" s="225">
        <f>F110*K110</f>
        <v>528</v>
      </c>
    </row>
    <row r="111" spans="1:12" ht="12.75" customHeight="1">
      <c r="A111" s="28"/>
      <c r="B111" s="21"/>
      <c r="C111" s="196">
        <v>0.7</v>
      </c>
      <c r="D111" s="201">
        <v>3</v>
      </c>
      <c r="E111" s="195">
        <v>2</v>
      </c>
      <c r="F111" s="195">
        <f>Max!$B$4*C111</f>
        <v>154</v>
      </c>
      <c r="G111" s="224"/>
      <c r="H111" s="225"/>
      <c r="I111" s="224"/>
      <c r="J111" s="225"/>
      <c r="K111" s="224">
        <f>D111*E111</f>
        <v>6</v>
      </c>
      <c r="L111" s="225">
        <f>F111*K111</f>
        <v>924</v>
      </c>
    </row>
    <row r="112" spans="1:12" ht="12.75" customHeight="1">
      <c r="A112" s="28"/>
      <c r="B112" s="21"/>
      <c r="C112" s="196">
        <v>0.8</v>
      </c>
      <c r="D112" s="201">
        <v>2</v>
      </c>
      <c r="E112" s="195">
        <v>6</v>
      </c>
      <c r="F112" s="195">
        <f>Max!$B$4*C112</f>
        <v>176</v>
      </c>
      <c r="G112" s="224"/>
      <c r="H112" s="225"/>
      <c r="I112" s="224"/>
      <c r="J112" s="225"/>
      <c r="K112" s="224">
        <f>D112*E112</f>
        <v>12</v>
      </c>
      <c r="L112" s="225">
        <f>F112*K112</f>
        <v>2112</v>
      </c>
    </row>
    <row r="113" spans="1:12" ht="12.75" customHeight="1">
      <c r="A113" s="27">
        <v>4</v>
      </c>
      <c r="B113" s="17" t="s">
        <v>112</v>
      </c>
      <c r="C113" s="194"/>
      <c r="D113" s="202">
        <v>5</v>
      </c>
      <c r="E113" s="193">
        <v>6</v>
      </c>
      <c r="F113" s="193"/>
      <c r="G113" s="224"/>
      <c r="H113" s="225"/>
      <c r="I113" s="224"/>
      <c r="J113" s="225"/>
      <c r="K113" s="224"/>
      <c r="L113" s="225"/>
    </row>
    <row r="114" spans="1:12" ht="12.75" customHeight="1">
      <c r="A114" s="27">
        <v>5</v>
      </c>
      <c r="B114" s="17" t="s">
        <v>10</v>
      </c>
      <c r="C114" s="194"/>
      <c r="D114" s="202">
        <v>10</v>
      </c>
      <c r="E114" s="193">
        <v>4</v>
      </c>
      <c r="F114" s="193"/>
      <c r="G114" s="224"/>
      <c r="H114" s="225"/>
      <c r="I114" s="224"/>
      <c r="J114" s="225"/>
      <c r="K114" s="224"/>
      <c r="L114" s="225"/>
    </row>
    <row r="115" spans="3:12" ht="12.75" customHeight="1">
      <c r="C115" s="182"/>
      <c r="D115" s="180"/>
      <c r="E115" s="180"/>
      <c r="F115" s="180"/>
      <c r="G115" s="224"/>
      <c r="H115" s="225"/>
      <c r="I115" s="224"/>
      <c r="J115" s="225"/>
      <c r="K115" s="224"/>
      <c r="L115" s="225"/>
    </row>
    <row r="116" spans="1:12" ht="12.75" customHeight="1">
      <c r="A116" s="4" t="s">
        <v>102</v>
      </c>
      <c r="C116" s="7" t="s">
        <v>8</v>
      </c>
      <c r="D116" s="217" t="s">
        <v>6</v>
      </c>
      <c r="E116" s="217" t="s">
        <v>7</v>
      </c>
      <c r="F116" s="29" t="s">
        <v>9</v>
      </c>
      <c r="G116" s="224"/>
      <c r="H116" s="225"/>
      <c r="I116" s="224"/>
      <c r="J116" s="225"/>
      <c r="K116" s="224"/>
      <c r="L116" s="225"/>
    </row>
    <row r="117" spans="1:12" ht="12.75" customHeight="1">
      <c r="A117" s="25">
        <v>1</v>
      </c>
      <c r="B117" s="9" t="s">
        <v>4</v>
      </c>
      <c r="C117" s="184">
        <v>0.5</v>
      </c>
      <c r="D117" s="203">
        <v>5</v>
      </c>
      <c r="E117" s="183">
        <v>1</v>
      </c>
      <c r="F117" s="183">
        <f>Max!$B$2*C117</f>
        <v>105</v>
      </c>
      <c r="G117" s="224">
        <f>D117*E117</f>
        <v>5</v>
      </c>
      <c r="H117" s="225">
        <f>F117*G117</f>
        <v>525</v>
      </c>
      <c r="I117" s="224"/>
      <c r="J117" s="225"/>
      <c r="K117" s="224"/>
      <c r="L117" s="225"/>
    </row>
    <row r="118" spans="1:12" ht="12.75" customHeight="1">
      <c r="A118" s="25"/>
      <c r="B118" s="9"/>
      <c r="C118" s="184">
        <v>0.6</v>
      </c>
      <c r="D118" s="203">
        <v>4</v>
      </c>
      <c r="E118" s="183">
        <v>1</v>
      </c>
      <c r="F118" s="183">
        <f>Max!$B$2*C118</f>
        <v>126</v>
      </c>
      <c r="G118" s="224">
        <f>D118*E118</f>
        <v>4</v>
      </c>
      <c r="H118" s="225">
        <f>F118*G118</f>
        <v>504</v>
      </c>
      <c r="I118" s="224"/>
      <c r="J118" s="225"/>
      <c r="K118" s="224"/>
      <c r="L118" s="225"/>
    </row>
    <row r="119" spans="1:12" ht="12.75" customHeight="1">
      <c r="A119" s="25"/>
      <c r="B119" s="9"/>
      <c r="C119" s="184">
        <v>0.7</v>
      </c>
      <c r="D119" s="203">
        <v>3</v>
      </c>
      <c r="E119" s="183">
        <v>2</v>
      </c>
      <c r="F119" s="183">
        <f>Max!$B$2*C119</f>
        <v>147</v>
      </c>
      <c r="G119" s="224">
        <f>D119*E119</f>
        <v>6</v>
      </c>
      <c r="H119" s="225">
        <f>F119*G119</f>
        <v>882</v>
      </c>
      <c r="I119" s="224"/>
      <c r="J119" s="225"/>
      <c r="K119" s="224"/>
      <c r="L119" s="225"/>
    </row>
    <row r="120" spans="1:12" ht="12.75" customHeight="1">
      <c r="A120" s="25"/>
      <c r="B120" s="9"/>
      <c r="C120" s="184">
        <v>0.8</v>
      </c>
      <c r="D120" s="203">
        <v>3</v>
      </c>
      <c r="E120" s="183">
        <v>5</v>
      </c>
      <c r="F120" s="183">
        <f>Max!$B$2*C120</f>
        <v>168</v>
      </c>
      <c r="G120" s="224">
        <f>D120*E120</f>
        <v>15</v>
      </c>
      <c r="H120" s="225">
        <f>F120*G120</f>
        <v>2520</v>
      </c>
      <c r="I120" s="224"/>
      <c r="J120" s="225"/>
      <c r="K120" s="224"/>
      <c r="L120" s="225"/>
    </row>
    <row r="121" spans="1:12" ht="12.75" customHeight="1">
      <c r="A121" s="26">
        <v>2</v>
      </c>
      <c r="B121" s="13" t="s">
        <v>107</v>
      </c>
      <c r="C121" s="192">
        <v>0.5</v>
      </c>
      <c r="D121" s="200">
        <v>5</v>
      </c>
      <c r="E121" s="191">
        <v>1</v>
      </c>
      <c r="F121" s="191">
        <f>Max!$B$3*C121</f>
        <v>100</v>
      </c>
      <c r="G121" s="224"/>
      <c r="H121" s="225"/>
      <c r="I121" s="224">
        <f>D121*E121</f>
        <v>5</v>
      </c>
      <c r="J121" s="225">
        <f>F121*I121</f>
        <v>500</v>
      </c>
      <c r="K121" s="224"/>
      <c r="L121" s="225"/>
    </row>
    <row r="122" spans="1:12" ht="12.75" customHeight="1">
      <c r="A122" s="26"/>
      <c r="B122" s="13"/>
      <c r="C122" s="192">
        <v>0.6</v>
      </c>
      <c r="D122" s="200">
        <v>4</v>
      </c>
      <c r="E122" s="191">
        <v>1</v>
      </c>
      <c r="F122" s="191">
        <f>Max!$B$3*C122</f>
        <v>120</v>
      </c>
      <c r="G122" s="224"/>
      <c r="H122" s="225"/>
      <c r="I122" s="224">
        <f>D122*E122</f>
        <v>4</v>
      </c>
      <c r="J122" s="225">
        <f>F122*I122</f>
        <v>480</v>
      </c>
      <c r="K122" s="224"/>
      <c r="L122" s="225"/>
    </row>
    <row r="123" spans="1:12" ht="12.75" customHeight="1">
      <c r="A123" s="26"/>
      <c r="B123" s="13"/>
      <c r="C123" s="192">
        <v>0.7</v>
      </c>
      <c r="D123" s="200">
        <v>3</v>
      </c>
      <c r="E123" s="191">
        <v>2</v>
      </c>
      <c r="F123" s="191">
        <f>Max!$B$3*C123</f>
        <v>140</v>
      </c>
      <c r="G123" s="224"/>
      <c r="H123" s="225"/>
      <c r="I123" s="224">
        <f>D123*E123</f>
        <v>6</v>
      </c>
      <c r="J123" s="225">
        <f>F123*I123</f>
        <v>840</v>
      </c>
      <c r="K123" s="224"/>
      <c r="L123" s="225"/>
    </row>
    <row r="124" spans="1:12" ht="12.75" customHeight="1">
      <c r="A124" s="26"/>
      <c r="B124" s="13"/>
      <c r="C124" s="192">
        <v>0.8</v>
      </c>
      <c r="D124" s="200">
        <v>3</v>
      </c>
      <c r="E124" s="191">
        <v>6</v>
      </c>
      <c r="F124" s="191">
        <f>Max!$B$3*C124</f>
        <v>160</v>
      </c>
      <c r="G124" s="224"/>
      <c r="H124" s="225"/>
      <c r="I124" s="224">
        <f>D124*E124</f>
        <v>18</v>
      </c>
      <c r="J124" s="225">
        <f>F124*I124</f>
        <v>2880</v>
      </c>
      <c r="K124" s="224"/>
      <c r="L124" s="225"/>
    </row>
    <row r="125" spans="1:12" ht="12.75" customHeight="1">
      <c r="A125" s="44">
        <v>3</v>
      </c>
      <c r="B125" s="45" t="s">
        <v>113</v>
      </c>
      <c r="C125" s="47"/>
      <c r="D125" s="46">
        <v>6</v>
      </c>
      <c r="E125" s="48">
        <v>5</v>
      </c>
      <c r="F125" s="48"/>
      <c r="G125" s="224"/>
      <c r="H125" s="225"/>
      <c r="I125" s="224"/>
      <c r="J125" s="225"/>
      <c r="K125" s="224"/>
      <c r="L125" s="225"/>
    </row>
    <row r="126" spans="1:12" ht="12.75" customHeight="1">
      <c r="A126" s="25">
        <v>4</v>
      </c>
      <c r="B126" s="9" t="s">
        <v>4</v>
      </c>
      <c r="C126" s="184">
        <v>0.5</v>
      </c>
      <c r="D126" s="203">
        <v>6</v>
      </c>
      <c r="E126" s="183">
        <v>1</v>
      </c>
      <c r="F126" s="183">
        <f>Max!$B$2*C126</f>
        <v>105</v>
      </c>
      <c r="G126" s="224">
        <f>D126*E126</f>
        <v>6</v>
      </c>
      <c r="H126" s="225">
        <f>F126*G126</f>
        <v>630</v>
      </c>
      <c r="I126" s="224"/>
      <c r="J126" s="225"/>
      <c r="K126" s="224"/>
      <c r="L126" s="225"/>
    </row>
    <row r="127" spans="1:12" ht="12.75" customHeight="1">
      <c r="A127" s="25"/>
      <c r="B127" s="9"/>
      <c r="C127" s="184">
        <v>0.6</v>
      </c>
      <c r="D127" s="203">
        <v>6</v>
      </c>
      <c r="E127" s="183">
        <v>2</v>
      </c>
      <c r="F127" s="183">
        <f>Max!$B$2*C127</f>
        <v>126</v>
      </c>
      <c r="G127" s="224">
        <f>D127*E127</f>
        <v>12</v>
      </c>
      <c r="H127" s="225">
        <f>F127*G127</f>
        <v>1512</v>
      </c>
      <c r="I127" s="224"/>
      <c r="J127" s="225"/>
      <c r="K127" s="224"/>
      <c r="L127" s="225"/>
    </row>
    <row r="128" spans="1:12" ht="12.75" customHeight="1">
      <c r="A128" s="25"/>
      <c r="B128" s="9"/>
      <c r="C128" s="184">
        <v>0.65</v>
      </c>
      <c r="D128" s="203">
        <v>6</v>
      </c>
      <c r="E128" s="183">
        <v>3</v>
      </c>
      <c r="F128" s="183">
        <f>Max!$B$2*C128</f>
        <v>136.5</v>
      </c>
      <c r="G128" s="224">
        <f>D128*E128</f>
        <v>18</v>
      </c>
      <c r="H128" s="225">
        <f>F128*G128</f>
        <v>2457</v>
      </c>
      <c r="I128" s="224"/>
      <c r="J128" s="225"/>
      <c r="K128" s="224"/>
      <c r="L128" s="225"/>
    </row>
    <row r="129" spans="1:12" ht="12.75" customHeight="1">
      <c r="A129" s="50">
        <v>5</v>
      </c>
      <c r="B129" s="51" t="s">
        <v>87</v>
      </c>
      <c r="C129" s="53"/>
      <c r="D129" s="52">
        <v>10</v>
      </c>
      <c r="E129" s="54">
        <v>4</v>
      </c>
      <c r="F129" s="54"/>
      <c r="G129" s="224"/>
      <c r="H129" s="225"/>
      <c r="I129" s="224"/>
      <c r="J129" s="225"/>
      <c r="K129" s="224"/>
      <c r="L129" s="225"/>
    </row>
    <row r="130" spans="3:12" ht="12.75" customHeight="1">
      <c r="C130" s="7"/>
      <c r="D130" s="29"/>
      <c r="E130" s="29"/>
      <c r="F130" s="29"/>
      <c r="G130" s="224"/>
      <c r="H130" s="225"/>
      <c r="I130" s="224"/>
      <c r="J130" s="225"/>
      <c r="K130" s="224"/>
      <c r="L130" s="225"/>
    </row>
    <row r="131" spans="1:12" ht="12.75" customHeight="1">
      <c r="A131" s="4" t="s">
        <v>103</v>
      </c>
      <c r="C131" s="7" t="s">
        <v>8</v>
      </c>
      <c r="D131" s="217" t="s">
        <v>6</v>
      </c>
      <c r="E131" s="217" t="s">
        <v>7</v>
      </c>
      <c r="F131" s="29" t="s">
        <v>9</v>
      </c>
      <c r="G131" s="224"/>
      <c r="H131" s="225"/>
      <c r="I131" s="224"/>
      <c r="J131" s="225"/>
      <c r="K131" s="224"/>
      <c r="L131" s="225"/>
    </row>
    <row r="132" spans="1:12" ht="12.75" customHeight="1">
      <c r="A132" s="28">
        <v>1</v>
      </c>
      <c r="B132" s="21" t="s">
        <v>12</v>
      </c>
      <c r="C132" s="196">
        <v>0.5</v>
      </c>
      <c r="D132" s="201">
        <v>5</v>
      </c>
      <c r="E132" s="195">
        <v>1</v>
      </c>
      <c r="F132" s="195">
        <f>Max!$B$4*C132</f>
        <v>110</v>
      </c>
      <c r="G132" s="224"/>
      <c r="H132" s="225"/>
      <c r="I132" s="224"/>
      <c r="J132" s="225"/>
      <c r="K132" s="224">
        <f>D132*E132</f>
        <v>5</v>
      </c>
      <c r="L132" s="225">
        <f>F132*K132</f>
        <v>550</v>
      </c>
    </row>
    <row r="133" spans="1:12" ht="12.75" customHeight="1">
      <c r="A133" s="28"/>
      <c r="B133" s="21"/>
      <c r="C133" s="196">
        <v>0.6</v>
      </c>
      <c r="D133" s="201">
        <v>5</v>
      </c>
      <c r="E133" s="195">
        <v>2</v>
      </c>
      <c r="F133" s="195">
        <f>Max!$B$4*C133</f>
        <v>132</v>
      </c>
      <c r="G133" s="224"/>
      <c r="H133" s="225"/>
      <c r="I133" s="224"/>
      <c r="J133" s="225"/>
      <c r="K133" s="224">
        <f>D133*E133</f>
        <v>10</v>
      </c>
      <c r="L133" s="225">
        <f>F133*K133</f>
        <v>1320</v>
      </c>
    </row>
    <row r="134" spans="1:12" ht="12.75" customHeight="1">
      <c r="A134" s="28"/>
      <c r="B134" s="21"/>
      <c r="C134" s="196">
        <v>0.7</v>
      </c>
      <c r="D134" s="201">
        <v>4</v>
      </c>
      <c r="E134" s="195">
        <v>4</v>
      </c>
      <c r="F134" s="195">
        <f>Max!$B$4*C134</f>
        <v>154</v>
      </c>
      <c r="G134" s="224"/>
      <c r="H134" s="225"/>
      <c r="I134" s="224"/>
      <c r="J134" s="225"/>
      <c r="K134" s="224">
        <f>D134*E134</f>
        <v>16</v>
      </c>
      <c r="L134" s="225">
        <f>F134*K134</f>
        <v>2464</v>
      </c>
    </row>
    <row r="135" spans="1:12" ht="12.75" customHeight="1">
      <c r="A135" s="27">
        <v>2</v>
      </c>
      <c r="B135" s="17" t="s">
        <v>114</v>
      </c>
      <c r="C135" s="194"/>
      <c r="D135" s="193">
        <v>3</v>
      </c>
      <c r="E135" s="193">
        <v>5</v>
      </c>
      <c r="F135" s="194"/>
      <c r="G135" s="224"/>
      <c r="H135" s="225"/>
      <c r="I135" s="224"/>
      <c r="J135" s="225"/>
      <c r="K135" s="224"/>
      <c r="L135" s="225"/>
    </row>
    <row r="136" spans="1:12" ht="12.75" customHeight="1">
      <c r="A136" s="27">
        <v>3</v>
      </c>
      <c r="B136" s="17" t="s">
        <v>16</v>
      </c>
      <c r="C136" s="194"/>
      <c r="D136" s="202">
        <v>10</v>
      </c>
      <c r="E136" s="193">
        <v>5</v>
      </c>
      <c r="F136" s="193"/>
      <c r="G136" s="224"/>
      <c r="H136" s="225"/>
      <c r="I136" s="224"/>
      <c r="J136" s="225"/>
      <c r="K136" s="224"/>
      <c r="L136" s="225"/>
    </row>
    <row r="137" spans="1:12" ht="12.75" customHeight="1">
      <c r="A137" s="28">
        <v>4</v>
      </c>
      <c r="B137" s="21" t="s">
        <v>69</v>
      </c>
      <c r="C137" s="196">
        <v>0.75</v>
      </c>
      <c r="D137" s="201">
        <v>4</v>
      </c>
      <c r="E137" s="195">
        <v>2</v>
      </c>
      <c r="F137" s="195">
        <f>Max!$B$4*C137</f>
        <v>165</v>
      </c>
      <c r="G137" s="224"/>
      <c r="H137" s="225"/>
      <c r="I137" s="224"/>
      <c r="J137" s="225"/>
      <c r="K137" s="224">
        <f>D137*E137</f>
        <v>8</v>
      </c>
      <c r="L137" s="225">
        <f>F137*K137</f>
        <v>1320</v>
      </c>
    </row>
    <row r="138" spans="1:12" ht="12.75" customHeight="1">
      <c r="A138" s="28"/>
      <c r="B138" s="21"/>
      <c r="C138" s="196">
        <v>0.85</v>
      </c>
      <c r="D138" s="201">
        <v>3</v>
      </c>
      <c r="E138" s="195">
        <v>2</v>
      </c>
      <c r="F138" s="195">
        <f>Max!$B$4*C138</f>
        <v>187</v>
      </c>
      <c r="G138" s="224"/>
      <c r="H138" s="225"/>
      <c r="I138" s="224"/>
      <c r="J138" s="225"/>
      <c r="K138" s="224">
        <f>D138*E138</f>
        <v>6</v>
      </c>
      <c r="L138" s="225">
        <f>F138*K138</f>
        <v>1122</v>
      </c>
    </row>
    <row r="139" spans="1:12" ht="12.75" customHeight="1">
      <c r="A139" s="28"/>
      <c r="B139" s="21"/>
      <c r="C139" s="196">
        <v>0.95</v>
      </c>
      <c r="D139" s="201">
        <v>3</v>
      </c>
      <c r="E139" s="195">
        <v>4</v>
      </c>
      <c r="F139" s="195">
        <f>Max!$B$4*C139</f>
        <v>209</v>
      </c>
      <c r="G139" s="224"/>
      <c r="H139" s="225"/>
      <c r="I139" s="224"/>
      <c r="J139" s="225"/>
      <c r="K139" s="224">
        <f>D139*E139</f>
        <v>12</v>
      </c>
      <c r="L139" s="225">
        <f>F139*K139</f>
        <v>2508</v>
      </c>
    </row>
    <row r="140" spans="1:12" ht="12.75" customHeight="1">
      <c r="A140" s="27">
        <v>5</v>
      </c>
      <c r="B140" s="17" t="s">
        <v>86</v>
      </c>
      <c r="C140" s="194"/>
      <c r="D140" s="202">
        <v>5</v>
      </c>
      <c r="E140" s="193">
        <v>6</v>
      </c>
      <c r="F140" s="193"/>
      <c r="G140" s="224"/>
      <c r="H140" s="225"/>
      <c r="I140" s="224"/>
      <c r="J140" s="225"/>
      <c r="K140" s="224"/>
      <c r="L140" s="225"/>
    </row>
    <row r="141" spans="1:12" ht="12.75" customHeight="1">
      <c r="A141" s="27">
        <v>5</v>
      </c>
      <c r="B141" s="17" t="s">
        <v>10</v>
      </c>
      <c r="C141" s="194"/>
      <c r="D141" s="202">
        <v>8</v>
      </c>
      <c r="E141" s="193">
        <v>3</v>
      </c>
      <c r="F141" s="193"/>
      <c r="G141" s="224"/>
      <c r="H141" s="225"/>
      <c r="I141" s="224"/>
      <c r="J141" s="225"/>
      <c r="K141" s="224"/>
      <c r="L141" s="225"/>
    </row>
    <row r="142" spans="3:12" ht="12.75" customHeight="1">
      <c r="C142" s="182"/>
      <c r="D142" s="180"/>
      <c r="E142" s="180"/>
      <c r="F142" s="180"/>
      <c r="G142" s="226">
        <f aca="true" t="shared" si="5" ref="G142:L142">SUM(G82:G141)</f>
        <v>91</v>
      </c>
      <c r="H142" s="227">
        <f t="shared" si="5"/>
        <v>12621</v>
      </c>
      <c r="I142" s="226">
        <f t="shared" si="5"/>
        <v>163</v>
      </c>
      <c r="J142" s="227">
        <f t="shared" si="5"/>
        <v>21880</v>
      </c>
      <c r="K142" s="226">
        <f t="shared" si="5"/>
        <v>83</v>
      </c>
      <c r="L142" s="227">
        <f t="shared" si="5"/>
        <v>13288</v>
      </c>
    </row>
    <row r="143" spans="1:12" ht="12.75" customHeight="1">
      <c r="A143" s="4" t="s">
        <v>17</v>
      </c>
      <c r="B143" s="4"/>
      <c r="C143" s="182"/>
      <c r="D143" s="180"/>
      <c r="E143" s="180"/>
      <c r="F143" s="180"/>
      <c r="G143" s="224"/>
      <c r="H143" s="225"/>
      <c r="I143" s="224"/>
      <c r="J143" s="225"/>
      <c r="K143" s="224"/>
      <c r="L143" s="225"/>
    </row>
    <row r="144" spans="1:12" ht="12.75" customHeight="1">
      <c r="A144" s="4" t="s">
        <v>100</v>
      </c>
      <c r="C144" s="7" t="s">
        <v>8</v>
      </c>
      <c r="D144" s="217" t="s">
        <v>6</v>
      </c>
      <c r="E144" s="217" t="s">
        <v>7</v>
      </c>
      <c r="F144" s="29" t="s">
        <v>9</v>
      </c>
      <c r="G144" s="224"/>
      <c r="H144" s="225"/>
      <c r="I144" s="224"/>
      <c r="J144" s="225"/>
      <c r="K144" s="224"/>
      <c r="L144" s="225"/>
    </row>
    <row r="145" spans="1:12" ht="12.75" customHeight="1">
      <c r="A145" s="26">
        <v>1</v>
      </c>
      <c r="B145" s="13" t="s">
        <v>107</v>
      </c>
      <c r="C145" s="192">
        <v>0.5</v>
      </c>
      <c r="D145" s="200">
        <v>5</v>
      </c>
      <c r="E145" s="191">
        <v>1</v>
      </c>
      <c r="F145" s="191">
        <f>Max!$B$3*C145</f>
        <v>100</v>
      </c>
      <c r="G145" s="224"/>
      <c r="H145" s="225"/>
      <c r="I145" s="224">
        <f>D145*E145</f>
        <v>5</v>
      </c>
      <c r="J145" s="225">
        <f>F145*I145</f>
        <v>500</v>
      </c>
      <c r="K145" s="224"/>
      <c r="L145" s="225"/>
    </row>
    <row r="146" spans="1:12" ht="12.75" customHeight="1">
      <c r="A146" s="26"/>
      <c r="B146" s="13"/>
      <c r="C146" s="192">
        <v>0.6</v>
      </c>
      <c r="D146" s="200">
        <v>4</v>
      </c>
      <c r="E146" s="191">
        <v>1</v>
      </c>
      <c r="F146" s="191">
        <f>Max!$B$3*C146</f>
        <v>120</v>
      </c>
      <c r="G146" s="224"/>
      <c r="H146" s="225"/>
      <c r="I146" s="224">
        <f>D146*E146</f>
        <v>4</v>
      </c>
      <c r="J146" s="225">
        <f>F146*I146</f>
        <v>480</v>
      </c>
      <c r="K146" s="224"/>
      <c r="L146" s="225"/>
    </row>
    <row r="147" spans="1:12" ht="12.75" customHeight="1">
      <c r="A147" s="26"/>
      <c r="B147" s="13"/>
      <c r="C147" s="192">
        <v>0.7</v>
      </c>
      <c r="D147" s="200">
        <v>3</v>
      </c>
      <c r="E147" s="191">
        <v>2</v>
      </c>
      <c r="F147" s="191">
        <f>Max!$B$3*C147</f>
        <v>140</v>
      </c>
      <c r="G147" s="224"/>
      <c r="H147" s="225"/>
      <c r="I147" s="224">
        <f>D147*E147</f>
        <v>6</v>
      </c>
      <c r="J147" s="225">
        <f>F147*I147</f>
        <v>840</v>
      </c>
      <c r="K147" s="224"/>
      <c r="L147" s="225"/>
    </row>
    <row r="148" spans="1:12" ht="12.75" customHeight="1">
      <c r="A148" s="26"/>
      <c r="B148" s="13"/>
      <c r="C148" s="192">
        <v>0.8</v>
      </c>
      <c r="D148" s="200">
        <v>3</v>
      </c>
      <c r="E148" s="191">
        <v>5</v>
      </c>
      <c r="F148" s="191">
        <f>Max!$B$3*C148</f>
        <v>160</v>
      </c>
      <c r="G148" s="224"/>
      <c r="H148" s="225"/>
      <c r="I148" s="224">
        <f>D148*E148</f>
        <v>15</v>
      </c>
      <c r="J148" s="225">
        <f>F148*I148</f>
        <v>2400</v>
      </c>
      <c r="K148" s="224"/>
      <c r="L148" s="225"/>
    </row>
    <row r="149" spans="1:12" ht="12.75" customHeight="1">
      <c r="A149" s="25">
        <v>2</v>
      </c>
      <c r="B149" s="9" t="s">
        <v>4</v>
      </c>
      <c r="C149" s="184">
        <v>0.5</v>
      </c>
      <c r="D149" s="203">
        <v>5</v>
      </c>
      <c r="E149" s="183">
        <v>1</v>
      </c>
      <c r="F149" s="183">
        <f>Max!$B$2*C149</f>
        <v>105</v>
      </c>
      <c r="G149" s="224">
        <f>D149*E149</f>
        <v>5</v>
      </c>
      <c r="H149" s="225">
        <f>F149*G149</f>
        <v>525</v>
      </c>
      <c r="I149" s="224"/>
      <c r="J149" s="225"/>
      <c r="K149" s="224"/>
      <c r="L149" s="225"/>
    </row>
    <row r="150" spans="1:12" ht="12.75" customHeight="1">
      <c r="A150" s="25"/>
      <c r="B150" s="9"/>
      <c r="C150" s="184">
        <v>0.6</v>
      </c>
      <c r="D150" s="203">
        <v>4</v>
      </c>
      <c r="E150" s="183">
        <v>1</v>
      </c>
      <c r="F150" s="183">
        <f>Max!$B$2*C150</f>
        <v>126</v>
      </c>
      <c r="G150" s="224">
        <f>D150*E150</f>
        <v>4</v>
      </c>
      <c r="H150" s="225">
        <f>F150*G150</f>
        <v>504</v>
      </c>
      <c r="I150" s="224"/>
      <c r="J150" s="225"/>
      <c r="K150" s="224"/>
      <c r="L150" s="225"/>
    </row>
    <row r="151" spans="1:12" ht="12.75" customHeight="1">
      <c r="A151" s="25"/>
      <c r="B151" s="9"/>
      <c r="C151" s="184">
        <v>0.7</v>
      </c>
      <c r="D151" s="203">
        <v>3</v>
      </c>
      <c r="E151" s="183">
        <v>2</v>
      </c>
      <c r="F151" s="183">
        <f>Max!$B$2*C151</f>
        <v>147</v>
      </c>
      <c r="G151" s="224">
        <f>D151*E151</f>
        <v>6</v>
      </c>
      <c r="H151" s="225">
        <f>F151*G151</f>
        <v>882</v>
      </c>
      <c r="I151" s="224"/>
      <c r="J151" s="225"/>
      <c r="K151" s="224"/>
      <c r="L151" s="225"/>
    </row>
    <row r="152" spans="1:12" ht="12.75" customHeight="1">
      <c r="A152" s="25"/>
      <c r="B152" s="9"/>
      <c r="C152" s="184">
        <v>0.8</v>
      </c>
      <c r="D152" s="203">
        <v>3</v>
      </c>
      <c r="E152" s="183">
        <v>3</v>
      </c>
      <c r="F152" s="183">
        <f>Max!$B$2*C152</f>
        <v>168</v>
      </c>
      <c r="G152" s="224">
        <f>D152*E152</f>
        <v>9</v>
      </c>
      <c r="H152" s="225">
        <f>F152*G152</f>
        <v>1512</v>
      </c>
      <c r="I152" s="224"/>
      <c r="J152" s="225"/>
      <c r="K152" s="224"/>
      <c r="L152" s="225"/>
    </row>
    <row r="153" spans="1:12" ht="12.75" customHeight="1">
      <c r="A153" s="25"/>
      <c r="B153" s="9"/>
      <c r="C153" s="184">
        <v>0.85</v>
      </c>
      <c r="D153" s="203">
        <v>2</v>
      </c>
      <c r="E153" s="183">
        <v>3</v>
      </c>
      <c r="F153" s="183">
        <f>Max!$B$2*C153</f>
        <v>178.5</v>
      </c>
      <c r="G153" s="224">
        <f>D153*E153</f>
        <v>6</v>
      </c>
      <c r="H153" s="225">
        <f>F153*G153</f>
        <v>1071</v>
      </c>
      <c r="I153" s="224"/>
      <c r="J153" s="225"/>
      <c r="K153" s="224"/>
      <c r="L153" s="225"/>
    </row>
    <row r="154" spans="1:12" ht="12.75" customHeight="1">
      <c r="A154" s="26">
        <v>3</v>
      </c>
      <c r="B154" s="13" t="s">
        <v>107</v>
      </c>
      <c r="C154" s="192">
        <v>0.55</v>
      </c>
      <c r="D154" s="200">
        <v>5</v>
      </c>
      <c r="E154" s="191">
        <v>1</v>
      </c>
      <c r="F154" s="191">
        <f>Max!$B$3*C154</f>
        <v>110.00000000000001</v>
      </c>
      <c r="G154" s="224"/>
      <c r="H154" s="225"/>
      <c r="I154" s="224">
        <f>D154*E154</f>
        <v>5</v>
      </c>
      <c r="J154" s="225">
        <f>F154*I154</f>
        <v>550.0000000000001</v>
      </c>
      <c r="K154" s="224"/>
      <c r="L154" s="225"/>
    </row>
    <row r="155" spans="1:12" ht="12.75" customHeight="1">
      <c r="A155" s="26"/>
      <c r="B155" s="13"/>
      <c r="C155" s="192">
        <v>0.65</v>
      </c>
      <c r="D155" s="200">
        <v>4</v>
      </c>
      <c r="E155" s="191">
        <v>1</v>
      </c>
      <c r="F155" s="191">
        <f>Max!$B$3*C155</f>
        <v>130</v>
      </c>
      <c r="G155" s="224"/>
      <c r="H155" s="225"/>
      <c r="I155" s="224">
        <f>D155*E155</f>
        <v>4</v>
      </c>
      <c r="J155" s="225">
        <f>F155*I155</f>
        <v>520</v>
      </c>
      <c r="K155" s="224"/>
      <c r="L155" s="225"/>
    </row>
    <row r="156" spans="1:12" ht="12.75" customHeight="1">
      <c r="A156" s="26"/>
      <c r="B156" s="13"/>
      <c r="C156" s="192">
        <v>0.75</v>
      </c>
      <c r="D156" s="200">
        <v>3</v>
      </c>
      <c r="E156" s="191">
        <v>4</v>
      </c>
      <c r="F156" s="191">
        <f>Max!$B$3*C156</f>
        <v>150</v>
      </c>
      <c r="G156" s="224"/>
      <c r="H156" s="225"/>
      <c r="I156" s="224">
        <f>D156*E156</f>
        <v>12</v>
      </c>
      <c r="J156" s="225">
        <f>F156*I156</f>
        <v>1800</v>
      </c>
      <c r="K156" s="224"/>
      <c r="L156" s="225"/>
    </row>
    <row r="157" spans="1:12" ht="12.75" customHeight="1">
      <c r="A157" s="44">
        <v>4</v>
      </c>
      <c r="B157" s="45" t="s">
        <v>73</v>
      </c>
      <c r="C157" s="47"/>
      <c r="D157" s="202">
        <v>10</v>
      </c>
      <c r="E157" s="193">
        <v>5</v>
      </c>
      <c r="F157" s="48"/>
      <c r="G157" s="224"/>
      <c r="H157" s="225"/>
      <c r="I157" s="224"/>
      <c r="J157" s="225"/>
      <c r="K157" s="224"/>
      <c r="L157" s="225"/>
    </row>
    <row r="158" spans="1:12" ht="12.75" customHeight="1">
      <c r="A158" s="50">
        <v>5</v>
      </c>
      <c r="B158" s="51" t="s">
        <v>112</v>
      </c>
      <c r="C158" s="53"/>
      <c r="D158" s="52">
        <v>5</v>
      </c>
      <c r="E158" s="54">
        <v>6</v>
      </c>
      <c r="F158" s="54"/>
      <c r="G158" s="224"/>
      <c r="H158" s="225"/>
      <c r="I158" s="224"/>
      <c r="J158" s="225"/>
      <c r="K158" s="224"/>
      <c r="L158" s="225"/>
    </row>
    <row r="159" spans="1:12" ht="12.75" customHeight="1">
      <c r="A159" s="50">
        <v>6</v>
      </c>
      <c r="B159" s="51" t="s">
        <v>87</v>
      </c>
      <c r="C159" s="53"/>
      <c r="D159" s="52">
        <v>10</v>
      </c>
      <c r="E159" s="54">
        <v>4</v>
      </c>
      <c r="F159" s="54"/>
      <c r="G159" s="224"/>
      <c r="H159" s="225"/>
      <c r="I159" s="224"/>
      <c r="J159" s="225"/>
      <c r="K159" s="224"/>
      <c r="L159" s="225"/>
    </row>
    <row r="160" spans="3:12" ht="12.75" customHeight="1">
      <c r="C160" s="182"/>
      <c r="D160" s="180"/>
      <c r="E160" s="180"/>
      <c r="F160" s="180"/>
      <c r="G160" s="224"/>
      <c r="H160" s="225"/>
      <c r="I160" s="224"/>
      <c r="J160" s="225"/>
      <c r="K160" s="224"/>
      <c r="L160" s="225"/>
    </row>
    <row r="161" spans="1:12" ht="12.75" customHeight="1">
      <c r="A161" s="4" t="s">
        <v>101</v>
      </c>
      <c r="C161" s="7" t="s">
        <v>8</v>
      </c>
      <c r="D161" s="217" t="s">
        <v>6</v>
      </c>
      <c r="E161" s="217" t="s">
        <v>7</v>
      </c>
      <c r="F161" s="29" t="s">
        <v>9</v>
      </c>
      <c r="G161" s="224"/>
      <c r="H161" s="225"/>
      <c r="I161" s="224"/>
      <c r="J161" s="225"/>
      <c r="K161" s="224"/>
      <c r="L161" s="225"/>
    </row>
    <row r="162" spans="1:12" ht="12.75" customHeight="1">
      <c r="A162" s="28">
        <v>1</v>
      </c>
      <c r="B162" s="21" t="s">
        <v>12</v>
      </c>
      <c r="C162" s="196">
        <v>0.5</v>
      </c>
      <c r="D162" s="201">
        <v>4</v>
      </c>
      <c r="E162" s="195">
        <v>1</v>
      </c>
      <c r="F162" s="195">
        <f>Max!$B$4*C162</f>
        <v>110</v>
      </c>
      <c r="G162" s="224"/>
      <c r="H162" s="225"/>
      <c r="I162" s="224"/>
      <c r="J162" s="225"/>
      <c r="K162" s="224">
        <f>D162*E162</f>
        <v>4</v>
      </c>
      <c r="L162" s="225">
        <f>F162*K162</f>
        <v>440</v>
      </c>
    </row>
    <row r="163" spans="1:12" ht="12.75" customHeight="1">
      <c r="A163" s="28"/>
      <c r="B163" s="21"/>
      <c r="C163" s="196">
        <v>0.6</v>
      </c>
      <c r="D163" s="201">
        <v>4</v>
      </c>
      <c r="E163" s="195">
        <v>1</v>
      </c>
      <c r="F163" s="195">
        <f>Max!$B$4*C163</f>
        <v>132</v>
      </c>
      <c r="G163" s="224"/>
      <c r="H163" s="225"/>
      <c r="I163" s="224"/>
      <c r="J163" s="225"/>
      <c r="K163" s="224">
        <f>D163*E163</f>
        <v>4</v>
      </c>
      <c r="L163" s="225">
        <f>F163*K163</f>
        <v>528</v>
      </c>
    </row>
    <row r="164" spans="1:12" ht="12.75" customHeight="1">
      <c r="A164" s="28"/>
      <c r="B164" s="21"/>
      <c r="C164" s="196">
        <v>0.7</v>
      </c>
      <c r="D164" s="201">
        <v>3</v>
      </c>
      <c r="E164" s="195">
        <v>2</v>
      </c>
      <c r="F164" s="195">
        <f>Max!$B$4*C164</f>
        <v>154</v>
      </c>
      <c r="G164" s="224"/>
      <c r="H164" s="225"/>
      <c r="I164" s="224"/>
      <c r="J164" s="225"/>
      <c r="K164" s="224">
        <f>D164*E164</f>
        <v>6</v>
      </c>
      <c r="L164" s="225">
        <f>F164*K164</f>
        <v>924</v>
      </c>
    </row>
    <row r="165" spans="1:12" ht="12.75" customHeight="1">
      <c r="A165" s="28"/>
      <c r="B165" s="21"/>
      <c r="C165" s="196">
        <v>0.75</v>
      </c>
      <c r="D165" s="201">
        <v>2</v>
      </c>
      <c r="E165" s="195">
        <v>5</v>
      </c>
      <c r="F165" s="195">
        <f>Max!$B$4*C165</f>
        <v>165</v>
      </c>
      <c r="G165" s="224"/>
      <c r="H165" s="225"/>
      <c r="I165" s="224"/>
      <c r="J165" s="225"/>
      <c r="K165" s="224">
        <f>D165*E165</f>
        <v>10</v>
      </c>
      <c r="L165" s="225">
        <f>F165*K165</f>
        <v>1650</v>
      </c>
    </row>
    <row r="166" spans="1:12" ht="12.75" customHeight="1">
      <c r="A166" s="26">
        <v>2</v>
      </c>
      <c r="B166" s="13" t="s">
        <v>107</v>
      </c>
      <c r="C166" s="192">
        <v>0.5</v>
      </c>
      <c r="D166" s="200">
        <v>6</v>
      </c>
      <c r="E166" s="191">
        <v>1</v>
      </c>
      <c r="F166" s="191">
        <f>Max!$B$3*C166</f>
        <v>100</v>
      </c>
      <c r="G166" s="224"/>
      <c r="H166" s="225"/>
      <c r="I166" s="224">
        <f aca="true" t="shared" si="6" ref="I166:I178">D166*E166</f>
        <v>6</v>
      </c>
      <c r="J166" s="225">
        <f aca="true" t="shared" si="7" ref="J166:J178">F166*I166</f>
        <v>600</v>
      </c>
      <c r="K166" s="224"/>
      <c r="L166" s="225"/>
    </row>
    <row r="167" spans="1:12" ht="12.75" customHeight="1">
      <c r="A167" s="26"/>
      <c r="B167" s="13"/>
      <c r="C167" s="192">
        <v>0.6</v>
      </c>
      <c r="D167" s="200">
        <v>5</v>
      </c>
      <c r="E167" s="191">
        <v>1</v>
      </c>
      <c r="F167" s="191">
        <f>Max!$B$3*C167</f>
        <v>120</v>
      </c>
      <c r="G167" s="224"/>
      <c r="H167" s="225"/>
      <c r="I167" s="224">
        <f t="shared" si="6"/>
        <v>5</v>
      </c>
      <c r="J167" s="225">
        <f t="shared" si="7"/>
        <v>600</v>
      </c>
      <c r="K167" s="224"/>
      <c r="L167" s="225"/>
    </row>
    <row r="168" spans="1:12" ht="12.75" customHeight="1">
      <c r="A168" s="26"/>
      <c r="B168" s="13"/>
      <c r="C168" s="192">
        <v>0.7</v>
      </c>
      <c r="D168" s="200">
        <v>4</v>
      </c>
      <c r="E168" s="191">
        <v>1</v>
      </c>
      <c r="F168" s="191">
        <f>Max!$B$3*C168</f>
        <v>140</v>
      </c>
      <c r="G168" s="224"/>
      <c r="H168" s="225"/>
      <c r="I168" s="224">
        <f t="shared" si="6"/>
        <v>4</v>
      </c>
      <c r="J168" s="225">
        <f t="shared" si="7"/>
        <v>560</v>
      </c>
      <c r="K168" s="224"/>
      <c r="L168" s="225"/>
    </row>
    <row r="169" spans="1:12" ht="12.75" customHeight="1">
      <c r="A169" s="26"/>
      <c r="B169" s="13"/>
      <c r="C169" s="192">
        <v>0.75</v>
      </c>
      <c r="D169" s="200">
        <v>3</v>
      </c>
      <c r="E169" s="191">
        <v>2</v>
      </c>
      <c r="F169" s="191">
        <f>Max!$B$3*C169</f>
        <v>150</v>
      </c>
      <c r="G169" s="224"/>
      <c r="H169" s="225"/>
      <c r="I169" s="224">
        <f t="shared" si="6"/>
        <v>6</v>
      </c>
      <c r="J169" s="225">
        <f t="shared" si="7"/>
        <v>900</v>
      </c>
      <c r="K169" s="224"/>
      <c r="L169" s="225"/>
    </row>
    <row r="170" spans="1:12" ht="12.75" customHeight="1">
      <c r="A170" s="26"/>
      <c r="B170" s="13"/>
      <c r="C170" s="192">
        <v>0.8</v>
      </c>
      <c r="D170" s="200">
        <v>2</v>
      </c>
      <c r="E170" s="191">
        <v>2</v>
      </c>
      <c r="F170" s="191">
        <f>Max!$B$3*C170</f>
        <v>160</v>
      </c>
      <c r="G170" s="224"/>
      <c r="H170" s="225"/>
      <c r="I170" s="224">
        <f t="shared" si="6"/>
        <v>4</v>
      </c>
      <c r="J170" s="225">
        <f t="shared" si="7"/>
        <v>640</v>
      </c>
      <c r="K170" s="224"/>
      <c r="L170" s="225"/>
    </row>
    <row r="171" spans="1:12" ht="12.75" customHeight="1">
      <c r="A171" s="26"/>
      <c r="B171" s="13"/>
      <c r="C171" s="192">
        <v>0.85</v>
      </c>
      <c r="D171" s="200">
        <v>1</v>
      </c>
      <c r="E171" s="191">
        <v>2</v>
      </c>
      <c r="F171" s="191">
        <f>Max!$B$3*C171</f>
        <v>170</v>
      </c>
      <c r="G171" s="224"/>
      <c r="H171" s="225"/>
      <c r="I171" s="224">
        <f t="shared" si="6"/>
        <v>2</v>
      </c>
      <c r="J171" s="225">
        <f t="shared" si="7"/>
        <v>340</v>
      </c>
      <c r="K171" s="224"/>
      <c r="L171" s="225"/>
    </row>
    <row r="172" spans="1:12" ht="12.75" customHeight="1">
      <c r="A172" s="26"/>
      <c r="B172" s="13"/>
      <c r="C172" s="192">
        <v>0.8</v>
      </c>
      <c r="D172" s="200">
        <v>2</v>
      </c>
      <c r="E172" s="191">
        <v>2</v>
      </c>
      <c r="F172" s="191">
        <f>Max!$B$3*C172</f>
        <v>160</v>
      </c>
      <c r="G172" s="224"/>
      <c r="H172" s="225"/>
      <c r="I172" s="224">
        <f t="shared" si="6"/>
        <v>4</v>
      </c>
      <c r="J172" s="225">
        <f t="shared" si="7"/>
        <v>640</v>
      </c>
      <c r="K172" s="224"/>
      <c r="L172" s="225"/>
    </row>
    <row r="173" spans="1:12" ht="12.75" customHeight="1">
      <c r="A173" s="26"/>
      <c r="B173" s="13"/>
      <c r="C173" s="192">
        <v>0.75</v>
      </c>
      <c r="D173" s="200">
        <v>3</v>
      </c>
      <c r="E173" s="191">
        <v>2</v>
      </c>
      <c r="F173" s="191">
        <f>Max!$B$3*C173</f>
        <v>150</v>
      </c>
      <c r="G173" s="224"/>
      <c r="H173" s="225"/>
      <c r="I173" s="224">
        <f t="shared" si="6"/>
        <v>6</v>
      </c>
      <c r="J173" s="225">
        <f t="shared" si="7"/>
        <v>900</v>
      </c>
      <c r="K173" s="224"/>
      <c r="L173" s="225"/>
    </row>
    <row r="174" spans="1:12" ht="12.75" customHeight="1">
      <c r="A174" s="26"/>
      <c r="B174" s="13"/>
      <c r="C174" s="192">
        <v>0.7</v>
      </c>
      <c r="D174" s="200">
        <v>4</v>
      </c>
      <c r="E174" s="191">
        <v>1</v>
      </c>
      <c r="F174" s="191">
        <f>Max!$B$3*C174</f>
        <v>140</v>
      </c>
      <c r="G174" s="224"/>
      <c r="H174" s="225"/>
      <c r="I174" s="224">
        <f t="shared" si="6"/>
        <v>4</v>
      </c>
      <c r="J174" s="225">
        <f t="shared" si="7"/>
        <v>560</v>
      </c>
      <c r="K174" s="224"/>
      <c r="L174" s="225"/>
    </row>
    <row r="175" spans="1:12" ht="12.75" customHeight="1">
      <c r="A175" s="26"/>
      <c r="B175" s="13"/>
      <c r="C175" s="192">
        <v>0.65</v>
      </c>
      <c r="D175" s="200">
        <v>5</v>
      </c>
      <c r="E175" s="191">
        <v>1</v>
      </c>
      <c r="F175" s="191">
        <f>Max!$B$3*C175</f>
        <v>130</v>
      </c>
      <c r="G175" s="224"/>
      <c r="H175" s="225"/>
      <c r="I175" s="224">
        <f t="shared" si="6"/>
        <v>5</v>
      </c>
      <c r="J175" s="225">
        <f t="shared" si="7"/>
        <v>650</v>
      </c>
      <c r="K175" s="224"/>
      <c r="L175" s="225"/>
    </row>
    <row r="176" spans="1:12" ht="12.75" customHeight="1">
      <c r="A176" s="26"/>
      <c r="B176" s="13"/>
      <c r="C176" s="192">
        <v>0.6</v>
      </c>
      <c r="D176" s="200">
        <v>6</v>
      </c>
      <c r="E176" s="191">
        <v>1</v>
      </c>
      <c r="F176" s="191">
        <f>Max!$B$3*C176</f>
        <v>120</v>
      </c>
      <c r="G176" s="224"/>
      <c r="H176" s="225"/>
      <c r="I176" s="224">
        <f t="shared" si="6"/>
        <v>6</v>
      </c>
      <c r="J176" s="225">
        <f t="shared" si="7"/>
        <v>720</v>
      </c>
      <c r="K176" s="224"/>
      <c r="L176" s="225"/>
    </row>
    <row r="177" spans="1:12" ht="12.75" customHeight="1">
      <c r="A177" s="26"/>
      <c r="B177" s="13"/>
      <c r="C177" s="192">
        <v>0.55</v>
      </c>
      <c r="D177" s="200">
        <v>7</v>
      </c>
      <c r="E177" s="191">
        <v>1</v>
      </c>
      <c r="F177" s="191">
        <f>Max!$B$3*C177</f>
        <v>110.00000000000001</v>
      </c>
      <c r="G177" s="224"/>
      <c r="H177" s="225"/>
      <c r="I177" s="224">
        <f t="shared" si="6"/>
        <v>7</v>
      </c>
      <c r="J177" s="225">
        <f t="shared" si="7"/>
        <v>770.0000000000001</v>
      </c>
      <c r="K177" s="224"/>
      <c r="L177" s="225"/>
    </row>
    <row r="178" spans="1:12" ht="12.75" customHeight="1">
      <c r="A178" s="26"/>
      <c r="B178" s="13"/>
      <c r="C178" s="192">
        <v>0.5</v>
      </c>
      <c r="D178" s="200">
        <v>8</v>
      </c>
      <c r="E178" s="191">
        <v>1</v>
      </c>
      <c r="F178" s="191">
        <f>Max!$B$3*C178</f>
        <v>100</v>
      </c>
      <c r="G178" s="224"/>
      <c r="H178" s="225"/>
      <c r="I178" s="224">
        <f t="shared" si="6"/>
        <v>8</v>
      </c>
      <c r="J178" s="225">
        <f t="shared" si="7"/>
        <v>800</v>
      </c>
      <c r="K178" s="224"/>
      <c r="L178" s="225"/>
    </row>
    <row r="179" spans="1:12" ht="12.75" customHeight="1">
      <c r="A179" s="28">
        <v>3</v>
      </c>
      <c r="B179" s="21" t="s">
        <v>69</v>
      </c>
      <c r="C179" s="196">
        <v>0.65</v>
      </c>
      <c r="D179" s="201">
        <v>4</v>
      </c>
      <c r="E179" s="195">
        <v>1</v>
      </c>
      <c r="F179" s="195">
        <f>Max!$B$4*C179</f>
        <v>143</v>
      </c>
      <c r="G179" s="224"/>
      <c r="H179" s="225"/>
      <c r="I179" s="224"/>
      <c r="J179" s="225"/>
      <c r="K179" s="224">
        <f>D179*E179</f>
        <v>4</v>
      </c>
      <c r="L179" s="225">
        <f>F179*K179</f>
        <v>572</v>
      </c>
    </row>
    <row r="180" spans="1:12" ht="12.75" customHeight="1">
      <c r="A180" s="28"/>
      <c r="B180" s="21"/>
      <c r="C180" s="196">
        <v>0.75</v>
      </c>
      <c r="D180" s="201">
        <v>4</v>
      </c>
      <c r="E180" s="195">
        <v>2</v>
      </c>
      <c r="F180" s="195">
        <f>Max!$B$4*C180</f>
        <v>165</v>
      </c>
      <c r="G180" s="224"/>
      <c r="H180" s="225"/>
      <c r="I180" s="224"/>
      <c r="J180" s="225"/>
      <c r="K180" s="224">
        <f>D180*E180</f>
        <v>8</v>
      </c>
      <c r="L180" s="225">
        <f>F180*K180</f>
        <v>1320</v>
      </c>
    </row>
    <row r="181" spans="1:12" ht="12.75" customHeight="1">
      <c r="A181" s="28"/>
      <c r="B181" s="21"/>
      <c r="C181" s="196">
        <v>0.85</v>
      </c>
      <c r="D181" s="201">
        <v>4</v>
      </c>
      <c r="E181" s="195">
        <v>4</v>
      </c>
      <c r="F181" s="195">
        <f>Max!$B$4*C181</f>
        <v>187</v>
      </c>
      <c r="G181" s="224"/>
      <c r="H181" s="225"/>
      <c r="I181" s="224"/>
      <c r="J181" s="225"/>
      <c r="K181" s="224">
        <f>D181*E181</f>
        <v>16</v>
      </c>
      <c r="L181" s="225">
        <f>F181*K181</f>
        <v>2992</v>
      </c>
    </row>
    <row r="182" spans="1:12" ht="12.75" customHeight="1">
      <c r="A182" s="27">
        <v>4</v>
      </c>
      <c r="B182" s="17" t="s">
        <v>86</v>
      </c>
      <c r="C182" s="194"/>
      <c r="D182" s="193">
        <v>6</v>
      </c>
      <c r="E182" s="193">
        <v>6</v>
      </c>
      <c r="F182" s="193"/>
      <c r="G182" s="224"/>
      <c r="H182" s="225"/>
      <c r="I182" s="224"/>
      <c r="J182" s="225"/>
      <c r="K182" s="224"/>
      <c r="L182" s="225"/>
    </row>
    <row r="183" spans="1:12" ht="12.75" customHeight="1">
      <c r="A183" s="27">
        <v>5</v>
      </c>
      <c r="B183" s="17" t="s">
        <v>87</v>
      </c>
      <c r="C183" s="194"/>
      <c r="D183" s="202">
        <v>10</v>
      </c>
      <c r="E183" s="193">
        <v>4</v>
      </c>
      <c r="F183" s="193"/>
      <c r="G183" s="224"/>
      <c r="H183" s="225"/>
      <c r="I183" s="224"/>
      <c r="J183" s="225"/>
      <c r="K183" s="224"/>
      <c r="L183" s="225"/>
    </row>
    <row r="184" spans="3:12" ht="12.75" customHeight="1">
      <c r="C184" s="182"/>
      <c r="D184" s="180"/>
      <c r="E184" s="180"/>
      <c r="F184" s="180"/>
      <c r="G184" s="224"/>
      <c r="H184" s="225"/>
      <c r="I184" s="224"/>
      <c r="J184" s="225"/>
      <c r="K184" s="224"/>
      <c r="L184" s="225"/>
    </row>
    <row r="185" spans="1:12" ht="12.75" customHeight="1">
      <c r="A185" s="4" t="s">
        <v>102</v>
      </c>
      <c r="C185" s="7" t="s">
        <v>8</v>
      </c>
      <c r="D185" s="217" t="s">
        <v>6</v>
      </c>
      <c r="E185" s="217" t="s">
        <v>7</v>
      </c>
      <c r="F185" s="29" t="s">
        <v>9</v>
      </c>
      <c r="G185" s="224"/>
      <c r="H185" s="225"/>
      <c r="I185" s="224"/>
      <c r="J185" s="225"/>
      <c r="K185" s="224"/>
      <c r="L185" s="225"/>
    </row>
    <row r="186" spans="1:12" ht="12.75" customHeight="1">
      <c r="A186" s="25">
        <v>1</v>
      </c>
      <c r="B186" s="9" t="s">
        <v>4</v>
      </c>
      <c r="C186" s="184">
        <v>0.5</v>
      </c>
      <c r="D186" s="203">
        <v>5</v>
      </c>
      <c r="E186" s="183">
        <v>1</v>
      </c>
      <c r="F186" s="183">
        <f>Max!$B$2*C186</f>
        <v>105</v>
      </c>
      <c r="G186" s="224">
        <f>D186*E186</f>
        <v>5</v>
      </c>
      <c r="H186" s="225">
        <f>F186*G186</f>
        <v>525</v>
      </c>
      <c r="I186" s="224"/>
      <c r="J186" s="225"/>
      <c r="K186" s="224"/>
      <c r="L186" s="225"/>
    </row>
    <row r="187" spans="1:12" ht="12.75" customHeight="1">
      <c r="A187" s="25"/>
      <c r="B187" s="9"/>
      <c r="C187" s="184">
        <v>0.6</v>
      </c>
      <c r="D187" s="203">
        <v>4</v>
      </c>
      <c r="E187" s="183">
        <v>1</v>
      </c>
      <c r="F187" s="183">
        <f>Max!$B$2*C187</f>
        <v>126</v>
      </c>
      <c r="G187" s="224">
        <f>D187*E187</f>
        <v>4</v>
      </c>
      <c r="H187" s="225">
        <f>F187*G187</f>
        <v>504</v>
      </c>
      <c r="I187" s="224"/>
      <c r="J187" s="225"/>
      <c r="K187" s="224"/>
      <c r="L187" s="225"/>
    </row>
    <row r="188" spans="1:12" ht="12.75" customHeight="1">
      <c r="A188" s="25"/>
      <c r="B188" s="9"/>
      <c r="C188" s="184">
        <v>0.7</v>
      </c>
      <c r="D188" s="203">
        <v>3</v>
      </c>
      <c r="E188" s="183">
        <v>2</v>
      </c>
      <c r="F188" s="183">
        <f>Max!$B$2*C188</f>
        <v>147</v>
      </c>
      <c r="G188" s="224">
        <f>D188*E188</f>
        <v>6</v>
      </c>
      <c r="H188" s="225">
        <f>F188*G188</f>
        <v>882</v>
      </c>
      <c r="I188" s="224"/>
      <c r="J188" s="225"/>
      <c r="K188" s="224"/>
      <c r="L188" s="225"/>
    </row>
    <row r="189" spans="1:12" ht="12.75" customHeight="1">
      <c r="A189" s="25"/>
      <c r="B189" s="9"/>
      <c r="C189" s="184">
        <v>0.8</v>
      </c>
      <c r="D189" s="203">
        <v>3</v>
      </c>
      <c r="E189" s="183">
        <v>5</v>
      </c>
      <c r="F189" s="183">
        <f>Max!$B$2*C189</f>
        <v>168</v>
      </c>
      <c r="G189" s="224">
        <f>D189*E189</f>
        <v>15</v>
      </c>
      <c r="H189" s="225">
        <f>F189*G189</f>
        <v>2520</v>
      </c>
      <c r="I189" s="224"/>
      <c r="J189" s="225"/>
      <c r="K189" s="224"/>
      <c r="L189" s="225"/>
    </row>
    <row r="190" spans="1:12" ht="12.75" customHeight="1">
      <c r="A190" s="26">
        <v>2</v>
      </c>
      <c r="B190" s="13" t="s">
        <v>107</v>
      </c>
      <c r="C190" s="192">
        <v>0.5</v>
      </c>
      <c r="D190" s="200">
        <v>5</v>
      </c>
      <c r="E190" s="191">
        <v>1</v>
      </c>
      <c r="F190" s="191">
        <f>Max!$B$3*C190</f>
        <v>100</v>
      </c>
      <c r="G190" s="224"/>
      <c r="H190" s="225"/>
      <c r="I190" s="224">
        <f>D190*E190</f>
        <v>5</v>
      </c>
      <c r="J190" s="225">
        <f>F190*I190</f>
        <v>500</v>
      </c>
      <c r="K190" s="224"/>
      <c r="L190" s="225"/>
    </row>
    <row r="191" spans="1:12" ht="12.75" customHeight="1">
      <c r="A191" s="26"/>
      <c r="B191" s="13"/>
      <c r="C191" s="192">
        <v>0.6</v>
      </c>
      <c r="D191" s="200">
        <v>4</v>
      </c>
      <c r="E191" s="191">
        <v>1</v>
      </c>
      <c r="F191" s="191">
        <f>Max!$B$3*C191</f>
        <v>120</v>
      </c>
      <c r="G191" s="224"/>
      <c r="H191" s="225"/>
      <c r="I191" s="224">
        <f>D191*E191</f>
        <v>4</v>
      </c>
      <c r="J191" s="225">
        <f>F191*I191</f>
        <v>480</v>
      </c>
      <c r="K191" s="224"/>
      <c r="L191" s="225"/>
    </row>
    <row r="192" spans="1:12" ht="12.75" customHeight="1">
      <c r="A192" s="26"/>
      <c r="B192" s="13"/>
      <c r="C192" s="192">
        <v>0.7</v>
      </c>
      <c r="D192" s="200">
        <v>3</v>
      </c>
      <c r="E192" s="191">
        <v>2</v>
      </c>
      <c r="F192" s="191">
        <f>Max!$B$3*C192</f>
        <v>140</v>
      </c>
      <c r="G192" s="224"/>
      <c r="H192" s="225"/>
      <c r="I192" s="224">
        <f>D192*E192</f>
        <v>6</v>
      </c>
      <c r="J192" s="225">
        <f>F192*I192</f>
        <v>840</v>
      </c>
      <c r="K192" s="224"/>
      <c r="L192" s="225"/>
    </row>
    <row r="193" spans="1:12" ht="12.75" customHeight="1">
      <c r="A193" s="26"/>
      <c r="B193" s="13"/>
      <c r="C193" s="192">
        <v>0.8</v>
      </c>
      <c r="D193" s="200">
        <v>3</v>
      </c>
      <c r="E193" s="191">
        <v>6</v>
      </c>
      <c r="F193" s="191">
        <f>Max!$B$3*C193</f>
        <v>160</v>
      </c>
      <c r="G193" s="224"/>
      <c r="H193" s="225"/>
      <c r="I193" s="224">
        <f>D193*E193</f>
        <v>18</v>
      </c>
      <c r="J193" s="225">
        <f>F193*I193</f>
        <v>2880</v>
      </c>
      <c r="K193" s="224"/>
      <c r="L193" s="225"/>
    </row>
    <row r="194" spans="1:12" ht="12.75" customHeight="1">
      <c r="A194" s="44">
        <v>3</v>
      </c>
      <c r="B194" s="45" t="s">
        <v>73</v>
      </c>
      <c r="C194" s="47"/>
      <c r="D194" s="46">
        <v>10</v>
      </c>
      <c r="E194" s="48">
        <v>5</v>
      </c>
      <c r="F194" s="48"/>
      <c r="G194" s="224"/>
      <c r="H194" s="225"/>
      <c r="I194" s="224"/>
      <c r="J194" s="225"/>
      <c r="K194" s="224"/>
      <c r="L194" s="225"/>
    </row>
    <row r="195" spans="1:12" ht="12.75" customHeight="1">
      <c r="A195" s="25">
        <v>4</v>
      </c>
      <c r="B195" s="9" t="s">
        <v>4</v>
      </c>
      <c r="C195" s="184">
        <v>0.55</v>
      </c>
      <c r="D195" s="203">
        <v>4</v>
      </c>
      <c r="E195" s="183">
        <v>1</v>
      </c>
      <c r="F195" s="183">
        <f>Max!$B$2*C195</f>
        <v>115.50000000000001</v>
      </c>
      <c r="G195" s="224">
        <f>D195*E195</f>
        <v>4</v>
      </c>
      <c r="H195" s="225">
        <f>F195*G195</f>
        <v>462.00000000000006</v>
      </c>
      <c r="I195" s="224"/>
      <c r="J195" s="225"/>
      <c r="K195" s="224"/>
      <c r="L195" s="225"/>
    </row>
    <row r="196" spans="1:12" ht="12.75" customHeight="1">
      <c r="A196" s="25"/>
      <c r="B196" s="9"/>
      <c r="C196" s="184">
        <v>0.65</v>
      </c>
      <c r="D196" s="203">
        <v>4</v>
      </c>
      <c r="E196" s="183">
        <v>1</v>
      </c>
      <c r="F196" s="183">
        <f>Max!$B$2*C196</f>
        <v>136.5</v>
      </c>
      <c r="G196" s="224">
        <f>D196*E196</f>
        <v>4</v>
      </c>
      <c r="H196" s="225">
        <f>F196*G196</f>
        <v>546</v>
      </c>
      <c r="I196" s="224"/>
      <c r="J196" s="225"/>
      <c r="K196" s="224"/>
      <c r="L196" s="225"/>
    </row>
    <row r="197" spans="1:12" ht="12.75" customHeight="1">
      <c r="A197" s="25"/>
      <c r="B197" s="9"/>
      <c r="C197" s="184">
        <v>0.75</v>
      </c>
      <c r="D197" s="203">
        <v>4</v>
      </c>
      <c r="E197" s="183">
        <v>4</v>
      </c>
      <c r="F197" s="183">
        <f>Max!$B$2*C197</f>
        <v>157.5</v>
      </c>
      <c r="G197" s="224">
        <f>D197*E197</f>
        <v>16</v>
      </c>
      <c r="H197" s="225">
        <f>F197*G197</f>
        <v>2520</v>
      </c>
      <c r="I197" s="224"/>
      <c r="J197" s="225"/>
      <c r="K197" s="224"/>
      <c r="L197" s="225"/>
    </row>
    <row r="198" spans="1:12" ht="12.75" customHeight="1">
      <c r="A198" s="27">
        <v>5</v>
      </c>
      <c r="B198" s="219" t="s">
        <v>88</v>
      </c>
      <c r="C198" s="194"/>
      <c r="D198" s="202">
        <v>6</v>
      </c>
      <c r="E198" s="193">
        <v>6</v>
      </c>
      <c r="F198" s="193"/>
      <c r="G198" s="224"/>
      <c r="H198" s="225"/>
      <c r="I198" s="224"/>
      <c r="J198" s="225"/>
      <c r="K198" s="224"/>
      <c r="L198" s="225"/>
    </row>
    <row r="199" spans="3:12" ht="12.75" customHeight="1">
      <c r="C199" s="7"/>
      <c r="D199" s="29"/>
      <c r="E199" s="29"/>
      <c r="F199" s="29"/>
      <c r="G199" s="224"/>
      <c r="H199" s="225"/>
      <c r="I199" s="224"/>
      <c r="J199" s="225"/>
      <c r="K199" s="224"/>
      <c r="L199" s="225"/>
    </row>
    <row r="200" spans="1:12" ht="12.75" customHeight="1">
      <c r="A200" s="4" t="s">
        <v>103</v>
      </c>
      <c r="C200" s="7" t="s">
        <v>8</v>
      </c>
      <c r="D200" s="217" t="s">
        <v>6</v>
      </c>
      <c r="E200" s="217" t="s">
        <v>7</v>
      </c>
      <c r="F200" s="29" t="s">
        <v>9</v>
      </c>
      <c r="G200" s="224"/>
      <c r="H200" s="225"/>
      <c r="I200" s="224"/>
      <c r="J200" s="225"/>
      <c r="K200" s="224"/>
      <c r="L200" s="225"/>
    </row>
    <row r="201" spans="1:12" ht="12.75" customHeight="1">
      <c r="A201" s="28">
        <v>1</v>
      </c>
      <c r="B201" s="21" t="s">
        <v>13</v>
      </c>
      <c r="C201" s="196">
        <v>0.5</v>
      </c>
      <c r="D201" s="201">
        <v>3</v>
      </c>
      <c r="E201" s="195">
        <v>1</v>
      </c>
      <c r="F201" s="195">
        <f>Max!$B$4*C201</f>
        <v>110</v>
      </c>
      <c r="G201" s="224"/>
      <c r="H201" s="225"/>
      <c r="I201" s="224"/>
      <c r="J201" s="225"/>
      <c r="K201" s="224">
        <f>D201*E201</f>
        <v>3</v>
      </c>
      <c r="L201" s="225">
        <f>F201*K201</f>
        <v>330</v>
      </c>
    </row>
    <row r="202" spans="1:12" ht="12.75" customHeight="1">
      <c r="A202" s="28"/>
      <c r="B202" s="21"/>
      <c r="C202" s="196">
        <v>0.6</v>
      </c>
      <c r="D202" s="201">
        <v>3</v>
      </c>
      <c r="E202" s="195">
        <v>1</v>
      </c>
      <c r="F202" s="195">
        <f>Max!$B$4*C202</f>
        <v>132</v>
      </c>
      <c r="G202" s="224"/>
      <c r="H202" s="225"/>
      <c r="I202" s="224"/>
      <c r="J202" s="225"/>
      <c r="K202" s="224">
        <f>D202*E202</f>
        <v>3</v>
      </c>
      <c r="L202" s="225">
        <f>F202*K202</f>
        <v>396</v>
      </c>
    </row>
    <row r="203" spans="1:12" ht="12.75" customHeight="1">
      <c r="A203" s="28"/>
      <c r="B203" s="21"/>
      <c r="C203" s="196">
        <v>0.7</v>
      </c>
      <c r="D203" s="201">
        <v>3</v>
      </c>
      <c r="E203" s="195">
        <v>2</v>
      </c>
      <c r="F203" s="195">
        <f>Max!$B$4*C203</f>
        <v>154</v>
      </c>
      <c r="G203" s="224"/>
      <c r="H203" s="225"/>
      <c r="I203" s="224"/>
      <c r="J203" s="225"/>
      <c r="K203" s="224">
        <f>D203*E203</f>
        <v>6</v>
      </c>
      <c r="L203" s="225">
        <f>F203*K203</f>
        <v>924</v>
      </c>
    </row>
    <row r="204" spans="1:12" ht="12.75" customHeight="1">
      <c r="A204" s="28"/>
      <c r="B204" s="21"/>
      <c r="C204" s="196">
        <v>0.8</v>
      </c>
      <c r="D204" s="201">
        <v>3</v>
      </c>
      <c r="E204" s="195">
        <v>5</v>
      </c>
      <c r="F204" s="195">
        <f>Max!$B$4*C204</f>
        <v>176</v>
      </c>
      <c r="G204" s="224"/>
      <c r="H204" s="225"/>
      <c r="I204" s="224"/>
      <c r="J204" s="225"/>
      <c r="K204" s="224">
        <f>D204*E204</f>
        <v>15</v>
      </c>
      <c r="L204" s="225">
        <f>F204*K204</f>
        <v>2640</v>
      </c>
    </row>
    <row r="205" spans="1:12" ht="12.75" customHeight="1">
      <c r="A205" s="26">
        <v>2</v>
      </c>
      <c r="B205" s="13" t="s">
        <v>107</v>
      </c>
      <c r="C205" s="192">
        <v>0.5</v>
      </c>
      <c r="D205" s="200">
        <v>5</v>
      </c>
      <c r="E205" s="191">
        <v>1</v>
      </c>
      <c r="F205" s="191">
        <f>Max!$B$3*C205</f>
        <v>100</v>
      </c>
      <c r="G205" s="224"/>
      <c r="H205" s="225"/>
      <c r="I205" s="224">
        <f>D205*E205</f>
        <v>5</v>
      </c>
      <c r="J205" s="225">
        <f>F205*I205</f>
        <v>500</v>
      </c>
      <c r="K205" s="224"/>
      <c r="L205" s="225"/>
    </row>
    <row r="206" spans="1:12" ht="12.75" customHeight="1">
      <c r="A206" s="26"/>
      <c r="B206" s="13"/>
      <c r="C206" s="192">
        <v>0.6</v>
      </c>
      <c r="D206" s="200">
        <v>5</v>
      </c>
      <c r="E206" s="191">
        <v>2</v>
      </c>
      <c r="F206" s="191">
        <f>Max!$B$3*C206</f>
        <v>120</v>
      </c>
      <c r="G206" s="224"/>
      <c r="H206" s="225"/>
      <c r="I206" s="224">
        <f>D206*E206</f>
        <v>10</v>
      </c>
      <c r="J206" s="225">
        <f>F206*I206</f>
        <v>1200</v>
      </c>
      <c r="K206" s="224"/>
      <c r="L206" s="225"/>
    </row>
    <row r="207" spans="1:12" ht="12.75" customHeight="1">
      <c r="A207" s="26"/>
      <c r="B207" s="13"/>
      <c r="C207" s="192">
        <v>0.7</v>
      </c>
      <c r="D207" s="200">
        <v>5</v>
      </c>
      <c r="E207" s="191">
        <v>5</v>
      </c>
      <c r="F207" s="191">
        <f>Max!$B$3*C207</f>
        <v>140</v>
      </c>
      <c r="G207" s="224"/>
      <c r="H207" s="225"/>
      <c r="I207" s="224">
        <f>D207*E207</f>
        <v>25</v>
      </c>
      <c r="J207" s="225">
        <f>F207*I207</f>
        <v>3500</v>
      </c>
      <c r="K207" s="224"/>
      <c r="L207" s="225"/>
    </row>
    <row r="208" spans="1:12" ht="12.75" customHeight="1">
      <c r="A208" s="27">
        <v>3</v>
      </c>
      <c r="B208" s="17" t="s">
        <v>16</v>
      </c>
      <c r="C208" s="194"/>
      <c r="D208" s="202">
        <v>10</v>
      </c>
      <c r="E208" s="193">
        <v>5</v>
      </c>
      <c r="F208" s="193"/>
      <c r="G208" s="224"/>
      <c r="H208" s="225"/>
      <c r="I208" s="224"/>
      <c r="J208" s="225"/>
      <c r="K208" s="224"/>
      <c r="L208" s="225"/>
    </row>
    <row r="209" spans="1:12" ht="12.75" customHeight="1">
      <c r="A209" s="28">
        <v>4</v>
      </c>
      <c r="B209" s="21" t="s">
        <v>116</v>
      </c>
      <c r="C209" s="196">
        <v>0.5</v>
      </c>
      <c r="D209" s="201">
        <v>4</v>
      </c>
      <c r="E209" s="195">
        <v>1</v>
      </c>
      <c r="F209" s="195">
        <f>Max!$B$4*C209</f>
        <v>110</v>
      </c>
      <c r="G209" s="224"/>
      <c r="H209" s="225"/>
      <c r="I209" s="224"/>
      <c r="J209" s="225"/>
      <c r="K209" s="224">
        <f>D209*E209</f>
        <v>4</v>
      </c>
      <c r="L209" s="225">
        <f>F209*K209</f>
        <v>440</v>
      </c>
    </row>
    <row r="210" spans="1:12" ht="12.75" customHeight="1">
      <c r="A210" s="28"/>
      <c r="B210" s="21" t="s">
        <v>115</v>
      </c>
      <c r="C210" s="196">
        <v>0.6</v>
      </c>
      <c r="D210" s="201">
        <v>4</v>
      </c>
      <c r="E210" s="195">
        <v>2</v>
      </c>
      <c r="F210" s="195">
        <f>Max!$B$4*C210</f>
        <v>132</v>
      </c>
      <c r="G210" s="224"/>
      <c r="H210" s="225"/>
      <c r="I210" s="224"/>
      <c r="J210" s="225"/>
      <c r="K210" s="224">
        <f>D210*E210</f>
        <v>8</v>
      </c>
      <c r="L210" s="225">
        <f>F210*K210</f>
        <v>1056</v>
      </c>
    </row>
    <row r="211" spans="1:12" ht="12.75" customHeight="1">
      <c r="A211" s="28"/>
      <c r="B211" s="21"/>
      <c r="C211" s="196">
        <v>0.65</v>
      </c>
      <c r="D211" s="201">
        <v>4</v>
      </c>
      <c r="E211" s="195">
        <v>4</v>
      </c>
      <c r="F211" s="195">
        <f>Max!$B$4*C211</f>
        <v>143</v>
      </c>
      <c r="G211" s="224"/>
      <c r="H211" s="225"/>
      <c r="I211" s="224"/>
      <c r="J211" s="225"/>
      <c r="K211" s="224">
        <f>D211*E211</f>
        <v>16</v>
      </c>
      <c r="L211" s="225">
        <f>F211*K211</f>
        <v>2288</v>
      </c>
    </row>
    <row r="212" spans="1:12" ht="12.75" customHeight="1">
      <c r="A212" s="27">
        <v>5</v>
      </c>
      <c r="B212" s="17" t="s">
        <v>112</v>
      </c>
      <c r="C212" s="194"/>
      <c r="D212" s="202">
        <v>6</v>
      </c>
      <c r="E212" s="193">
        <v>6</v>
      </c>
      <c r="F212" s="193"/>
      <c r="G212" s="224"/>
      <c r="H212" s="225"/>
      <c r="I212" s="224"/>
      <c r="J212" s="225"/>
      <c r="K212" s="224"/>
      <c r="L212" s="225"/>
    </row>
    <row r="213" spans="1:12" ht="12.75" customHeight="1">
      <c r="A213" s="27">
        <v>5</v>
      </c>
      <c r="B213" s="17" t="s">
        <v>10</v>
      </c>
      <c r="C213" s="194"/>
      <c r="D213" s="202">
        <v>10</v>
      </c>
      <c r="E213" s="193">
        <v>4</v>
      </c>
      <c r="F213" s="193"/>
      <c r="G213" s="224"/>
      <c r="H213" s="225"/>
      <c r="I213" s="224"/>
      <c r="J213" s="225"/>
      <c r="K213" s="224"/>
      <c r="L213" s="225"/>
    </row>
    <row r="214" spans="3:12" ht="12.75" customHeight="1">
      <c r="C214" s="182"/>
      <c r="D214" s="180"/>
      <c r="E214" s="180"/>
      <c r="F214" s="180"/>
      <c r="G214" s="226">
        <f aca="true" t="shared" si="8" ref="G214:L214">SUM(G145:G213)</f>
        <v>84</v>
      </c>
      <c r="H214" s="227">
        <f t="shared" si="8"/>
        <v>12453</v>
      </c>
      <c r="I214" s="226">
        <f t="shared" si="8"/>
        <v>191</v>
      </c>
      <c r="J214" s="227">
        <f t="shared" si="8"/>
        <v>25670</v>
      </c>
      <c r="K214" s="226">
        <f t="shared" si="8"/>
        <v>107</v>
      </c>
      <c r="L214" s="227">
        <f t="shared" si="8"/>
        <v>16500</v>
      </c>
    </row>
    <row r="215" spans="1:12" ht="12.75" customHeight="1">
      <c r="A215" s="4" t="s">
        <v>15</v>
      </c>
      <c r="B215" s="4"/>
      <c r="C215" s="182"/>
      <c r="D215" s="180"/>
      <c r="E215" s="180"/>
      <c r="F215" s="180"/>
      <c r="G215" s="224"/>
      <c r="H215" s="225"/>
      <c r="I215" s="224"/>
      <c r="J215" s="225"/>
      <c r="K215" s="224"/>
      <c r="L215" s="225"/>
    </row>
    <row r="216" spans="1:12" ht="12.75" customHeight="1">
      <c r="A216" s="4" t="s">
        <v>100</v>
      </c>
      <c r="C216" s="7" t="s">
        <v>8</v>
      </c>
      <c r="D216" s="217" t="s">
        <v>6</v>
      </c>
      <c r="E216" s="217" t="s">
        <v>7</v>
      </c>
      <c r="F216" s="29" t="s">
        <v>9</v>
      </c>
      <c r="G216" s="224"/>
      <c r="H216" s="225"/>
      <c r="I216" s="224"/>
      <c r="J216" s="225"/>
      <c r="K216" s="224"/>
      <c r="L216" s="225"/>
    </row>
    <row r="217" spans="1:12" ht="12.75" customHeight="1">
      <c r="A217" s="25">
        <v>1</v>
      </c>
      <c r="B217" s="9" t="s">
        <v>4</v>
      </c>
      <c r="C217" s="184">
        <v>0.5</v>
      </c>
      <c r="D217" s="203">
        <v>5</v>
      </c>
      <c r="E217" s="183">
        <v>1</v>
      </c>
      <c r="F217" s="183">
        <f>Max!$B$2*C217</f>
        <v>105</v>
      </c>
      <c r="G217" s="224">
        <f aca="true" t="shared" si="9" ref="G217:G222">D217*E217</f>
        <v>5</v>
      </c>
      <c r="H217" s="225">
        <f aca="true" t="shared" si="10" ref="H217:H222">F217*G217</f>
        <v>525</v>
      </c>
      <c r="I217" s="224"/>
      <c r="J217" s="225"/>
      <c r="K217" s="224"/>
      <c r="L217" s="225"/>
    </row>
    <row r="218" spans="1:12" ht="12.75" customHeight="1">
      <c r="A218" s="25"/>
      <c r="B218" s="9"/>
      <c r="C218" s="184">
        <v>0.6</v>
      </c>
      <c r="D218" s="203">
        <v>4</v>
      </c>
      <c r="E218" s="183">
        <v>1</v>
      </c>
      <c r="F218" s="183">
        <f>Max!$B$2*C218</f>
        <v>126</v>
      </c>
      <c r="G218" s="224">
        <f t="shared" si="9"/>
        <v>4</v>
      </c>
      <c r="H218" s="225">
        <f t="shared" si="10"/>
        <v>504</v>
      </c>
      <c r="I218" s="224"/>
      <c r="J218" s="225"/>
      <c r="K218" s="224"/>
      <c r="L218" s="225"/>
    </row>
    <row r="219" spans="1:12" ht="12.75" customHeight="1">
      <c r="A219" s="25"/>
      <c r="B219" s="9"/>
      <c r="C219" s="184">
        <v>0.7</v>
      </c>
      <c r="D219" s="203">
        <v>3</v>
      </c>
      <c r="E219" s="183">
        <v>2</v>
      </c>
      <c r="F219" s="183">
        <f>Max!$B$2*C219</f>
        <v>147</v>
      </c>
      <c r="G219" s="224">
        <f t="shared" si="9"/>
        <v>6</v>
      </c>
      <c r="H219" s="225">
        <f t="shared" si="10"/>
        <v>882</v>
      </c>
      <c r="I219" s="224"/>
      <c r="J219" s="225"/>
      <c r="K219" s="224"/>
      <c r="L219" s="225"/>
    </row>
    <row r="220" spans="1:12" ht="12.75" customHeight="1">
      <c r="A220" s="25"/>
      <c r="B220" s="9"/>
      <c r="C220" s="184">
        <v>0.8</v>
      </c>
      <c r="D220" s="203">
        <v>3</v>
      </c>
      <c r="E220" s="183">
        <v>2</v>
      </c>
      <c r="F220" s="183">
        <f>Max!$B$2*C220</f>
        <v>168</v>
      </c>
      <c r="G220" s="224">
        <f t="shared" si="9"/>
        <v>6</v>
      </c>
      <c r="H220" s="225">
        <f t="shared" si="10"/>
        <v>1008</v>
      </c>
      <c r="I220" s="224"/>
      <c r="J220" s="225"/>
      <c r="K220" s="224"/>
      <c r="L220" s="225"/>
    </row>
    <row r="221" spans="1:12" ht="12.75" customHeight="1">
      <c r="A221" s="25"/>
      <c r="B221" s="9"/>
      <c r="C221" s="184">
        <v>0.85</v>
      </c>
      <c r="D221" s="203">
        <v>2</v>
      </c>
      <c r="E221" s="183">
        <v>2</v>
      </c>
      <c r="F221" s="183">
        <f>Max!$B$2*C221</f>
        <v>178.5</v>
      </c>
      <c r="G221" s="224">
        <f t="shared" si="9"/>
        <v>4</v>
      </c>
      <c r="H221" s="225">
        <f t="shared" si="10"/>
        <v>714</v>
      </c>
      <c r="I221" s="224"/>
      <c r="J221" s="225"/>
      <c r="K221" s="224"/>
      <c r="L221" s="225"/>
    </row>
    <row r="222" spans="1:12" ht="12.75" customHeight="1">
      <c r="A222" s="25"/>
      <c r="B222" s="9"/>
      <c r="C222" s="184">
        <v>0.8</v>
      </c>
      <c r="D222" s="203">
        <v>3</v>
      </c>
      <c r="E222" s="183">
        <v>2</v>
      </c>
      <c r="F222" s="183">
        <f>Max!$B$2*C222</f>
        <v>168</v>
      </c>
      <c r="G222" s="224">
        <f t="shared" si="9"/>
        <v>6</v>
      </c>
      <c r="H222" s="225">
        <f t="shared" si="10"/>
        <v>1008</v>
      </c>
      <c r="I222" s="224"/>
      <c r="J222" s="225"/>
      <c r="K222" s="224"/>
      <c r="L222" s="225"/>
    </row>
    <row r="223" spans="1:12" ht="12.75" customHeight="1">
      <c r="A223" s="26">
        <v>2</v>
      </c>
      <c r="B223" s="13" t="s">
        <v>107</v>
      </c>
      <c r="C223" s="192">
        <v>0.5</v>
      </c>
      <c r="D223" s="200">
        <v>5</v>
      </c>
      <c r="E223" s="191">
        <v>1</v>
      </c>
      <c r="F223" s="191">
        <f>Max!$B$3*C223</f>
        <v>100</v>
      </c>
      <c r="G223" s="224"/>
      <c r="H223" s="225"/>
      <c r="I223" s="224">
        <f>D223*E223</f>
        <v>5</v>
      </c>
      <c r="J223" s="225">
        <f>F223*I223</f>
        <v>500</v>
      </c>
      <c r="K223" s="224"/>
      <c r="L223" s="225"/>
    </row>
    <row r="224" spans="1:12" ht="12.75" customHeight="1">
      <c r="A224" s="26"/>
      <c r="B224" s="13"/>
      <c r="C224" s="192">
        <v>0.6</v>
      </c>
      <c r="D224" s="200">
        <v>4</v>
      </c>
      <c r="E224" s="191">
        <v>1</v>
      </c>
      <c r="F224" s="191">
        <f>Max!$B$3*C224</f>
        <v>120</v>
      </c>
      <c r="G224" s="224"/>
      <c r="H224" s="225"/>
      <c r="I224" s="224">
        <f>D224*E224</f>
        <v>4</v>
      </c>
      <c r="J224" s="225">
        <f>F224*I224</f>
        <v>480</v>
      </c>
      <c r="K224" s="224"/>
      <c r="L224" s="225"/>
    </row>
    <row r="225" spans="1:12" ht="12.75" customHeight="1">
      <c r="A225" s="26"/>
      <c r="B225" s="13"/>
      <c r="C225" s="192">
        <v>0.7</v>
      </c>
      <c r="D225" s="200">
        <v>3</v>
      </c>
      <c r="E225" s="191">
        <v>2</v>
      </c>
      <c r="F225" s="191">
        <f>Max!$B$3*C225</f>
        <v>140</v>
      </c>
      <c r="G225" s="224"/>
      <c r="H225" s="225"/>
      <c r="I225" s="224">
        <f>D225*E225</f>
        <v>6</v>
      </c>
      <c r="J225" s="225">
        <f>F225*I225</f>
        <v>840</v>
      </c>
      <c r="K225" s="224"/>
      <c r="L225" s="225"/>
    </row>
    <row r="226" spans="1:12" ht="12.75" customHeight="1">
      <c r="A226" s="26"/>
      <c r="B226" s="13"/>
      <c r="C226" s="192">
        <v>0.8</v>
      </c>
      <c r="D226" s="200">
        <v>3</v>
      </c>
      <c r="E226" s="191">
        <v>2</v>
      </c>
      <c r="F226" s="191">
        <f>Max!$B$3*C226</f>
        <v>160</v>
      </c>
      <c r="G226" s="224"/>
      <c r="H226" s="225"/>
      <c r="I226" s="224">
        <f>D226*E226</f>
        <v>6</v>
      </c>
      <c r="J226" s="225">
        <f>F226*I226</f>
        <v>960</v>
      </c>
      <c r="K226" s="224"/>
      <c r="L226" s="225"/>
    </row>
    <row r="227" spans="1:12" ht="12.75" customHeight="1">
      <c r="A227" s="26"/>
      <c r="B227" s="13"/>
      <c r="C227" s="192">
        <v>0.85</v>
      </c>
      <c r="D227" s="200">
        <v>2</v>
      </c>
      <c r="E227" s="191">
        <v>4</v>
      </c>
      <c r="F227" s="191">
        <f>Max!$B$3*C227</f>
        <v>170</v>
      </c>
      <c r="G227" s="224"/>
      <c r="H227" s="225"/>
      <c r="I227" s="224">
        <f>D227*E227</f>
        <v>8</v>
      </c>
      <c r="J227" s="225">
        <f>F227*I227</f>
        <v>1360</v>
      </c>
      <c r="K227" s="224"/>
      <c r="L227" s="225"/>
    </row>
    <row r="228" spans="1:12" ht="12.75" customHeight="1">
      <c r="A228" s="44">
        <v>3</v>
      </c>
      <c r="B228" s="45" t="s">
        <v>73</v>
      </c>
      <c r="C228" s="47"/>
      <c r="D228" s="46">
        <v>10</v>
      </c>
      <c r="E228" s="48">
        <v>5</v>
      </c>
      <c r="F228" s="48"/>
      <c r="G228" s="224"/>
      <c r="H228" s="225"/>
      <c r="I228" s="224"/>
      <c r="J228" s="225"/>
      <c r="K228" s="224"/>
      <c r="L228" s="225"/>
    </row>
    <row r="229" spans="1:12" ht="12.75" customHeight="1">
      <c r="A229" s="25">
        <v>4</v>
      </c>
      <c r="B229" s="9" t="s">
        <v>4</v>
      </c>
      <c r="C229" s="184">
        <v>0.55</v>
      </c>
      <c r="D229" s="203">
        <v>5</v>
      </c>
      <c r="E229" s="183">
        <v>1</v>
      </c>
      <c r="F229" s="183">
        <f>Max!$B$2*C229</f>
        <v>115.50000000000001</v>
      </c>
      <c r="G229" s="224">
        <f>D229*E229</f>
        <v>5</v>
      </c>
      <c r="H229" s="225">
        <f>F229*G229</f>
        <v>577.5000000000001</v>
      </c>
      <c r="I229" s="224"/>
      <c r="J229" s="225"/>
      <c r="K229" s="224"/>
      <c r="L229" s="225"/>
    </row>
    <row r="230" spans="1:12" ht="12.75" customHeight="1">
      <c r="A230" s="25"/>
      <c r="B230" s="9"/>
      <c r="C230" s="184">
        <v>0.65</v>
      </c>
      <c r="D230" s="203">
        <v>4</v>
      </c>
      <c r="E230" s="183">
        <v>1</v>
      </c>
      <c r="F230" s="183">
        <f>Max!$B$2*C230</f>
        <v>136.5</v>
      </c>
      <c r="G230" s="224">
        <f>D230*E230</f>
        <v>4</v>
      </c>
      <c r="H230" s="225">
        <f>F230*G230</f>
        <v>546</v>
      </c>
      <c r="I230" s="224"/>
      <c r="J230" s="225"/>
      <c r="K230" s="224"/>
      <c r="L230" s="225"/>
    </row>
    <row r="231" spans="1:12" ht="12.75" customHeight="1">
      <c r="A231" s="25"/>
      <c r="B231" s="9"/>
      <c r="C231" s="184">
        <v>0.75</v>
      </c>
      <c r="D231" s="203">
        <v>3</v>
      </c>
      <c r="E231" s="183">
        <v>5</v>
      </c>
      <c r="F231" s="183">
        <f>Max!$B$2*C231</f>
        <v>157.5</v>
      </c>
      <c r="G231" s="224">
        <f>D231*E231</f>
        <v>15</v>
      </c>
      <c r="H231" s="225">
        <f>F231*G231</f>
        <v>2362.5</v>
      </c>
      <c r="I231" s="224"/>
      <c r="J231" s="225"/>
      <c r="K231" s="224"/>
      <c r="L231" s="225"/>
    </row>
    <row r="232" spans="1:12" ht="12.75" customHeight="1">
      <c r="A232" s="50">
        <v>5</v>
      </c>
      <c r="B232" s="51" t="s">
        <v>10</v>
      </c>
      <c r="C232" s="53"/>
      <c r="D232" s="52">
        <v>8</v>
      </c>
      <c r="E232" s="54">
        <v>3</v>
      </c>
      <c r="F232" s="54"/>
      <c r="G232" s="224"/>
      <c r="H232" s="225"/>
      <c r="I232" s="224"/>
      <c r="J232" s="225"/>
      <c r="K232" s="224"/>
      <c r="L232" s="225"/>
    </row>
    <row r="233" spans="3:12" ht="12.75" customHeight="1">
      <c r="C233" s="182"/>
      <c r="D233" s="180"/>
      <c r="E233" s="180"/>
      <c r="F233" s="180"/>
      <c r="G233" s="224"/>
      <c r="H233" s="225"/>
      <c r="I233" s="224"/>
      <c r="J233" s="225"/>
      <c r="K233" s="224"/>
      <c r="L233" s="225"/>
    </row>
    <row r="234" spans="1:12" ht="12.75" customHeight="1">
      <c r="A234" s="4" t="s">
        <v>101</v>
      </c>
      <c r="C234" s="7" t="s">
        <v>8</v>
      </c>
      <c r="D234" s="217" t="s">
        <v>6</v>
      </c>
      <c r="E234" s="217" t="s">
        <v>7</v>
      </c>
      <c r="F234" s="29" t="s">
        <v>9</v>
      </c>
      <c r="G234" s="224"/>
      <c r="H234" s="225"/>
      <c r="I234" s="224"/>
      <c r="J234" s="225"/>
      <c r="K234" s="224"/>
      <c r="L234" s="225"/>
    </row>
    <row r="235" spans="1:12" ht="12.75" customHeight="1">
      <c r="A235" s="26">
        <v>1</v>
      </c>
      <c r="B235" s="13" t="s">
        <v>107</v>
      </c>
      <c r="C235" s="192">
        <v>0.5</v>
      </c>
      <c r="D235" s="200">
        <v>5</v>
      </c>
      <c r="E235" s="191">
        <v>1</v>
      </c>
      <c r="F235" s="191">
        <f>Max!$B$3*C235</f>
        <v>100</v>
      </c>
      <c r="G235" s="224"/>
      <c r="H235" s="225"/>
      <c r="I235" s="224">
        <f>D235*E235</f>
        <v>5</v>
      </c>
      <c r="J235" s="225">
        <f>F235*I235</f>
        <v>500</v>
      </c>
      <c r="K235" s="224"/>
      <c r="L235" s="225"/>
    </row>
    <row r="236" spans="1:12" ht="12.75" customHeight="1">
      <c r="A236" s="26"/>
      <c r="B236" s="13"/>
      <c r="C236" s="192">
        <v>0.6</v>
      </c>
      <c r="D236" s="200">
        <v>4</v>
      </c>
      <c r="E236" s="191">
        <v>1</v>
      </c>
      <c r="F236" s="191">
        <f>Max!$B$3*C236</f>
        <v>120</v>
      </c>
      <c r="G236" s="224"/>
      <c r="H236" s="225"/>
      <c r="I236" s="224">
        <f>D236*E236</f>
        <v>4</v>
      </c>
      <c r="J236" s="225">
        <f>F236*I236</f>
        <v>480</v>
      </c>
      <c r="K236" s="224"/>
      <c r="L236" s="225"/>
    </row>
    <row r="237" spans="1:12" ht="12.75" customHeight="1">
      <c r="A237" s="26"/>
      <c r="B237" s="13"/>
      <c r="C237" s="192">
        <v>0.7</v>
      </c>
      <c r="D237" s="200">
        <v>3</v>
      </c>
      <c r="E237" s="191">
        <v>2</v>
      </c>
      <c r="F237" s="191">
        <f>Max!$B$3*C237</f>
        <v>140</v>
      </c>
      <c r="G237" s="224"/>
      <c r="H237" s="225"/>
      <c r="I237" s="224">
        <f>D237*E237</f>
        <v>6</v>
      </c>
      <c r="J237" s="225">
        <f>F237*I237</f>
        <v>840</v>
      </c>
      <c r="K237" s="224"/>
      <c r="L237" s="225"/>
    </row>
    <row r="238" spans="1:12" ht="12.75" customHeight="1">
      <c r="A238" s="26"/>
      <c r="B238" s="13"/>
      <c r="C238" s="192">
        <v>0.8</v>
      </c>
      <c r="D238" s="200">
        <v>3</v>
      </c>
      <c r="E238" s="191">
        <v>6</v>
      </c>
      <c r="F238" s="191">
        <f>Max!$B$3*C238</f>
        <v>160</v>
      </c>
      <c r="G238" s="224"/>
      <c r="H238" s="225"/>
      <c r="I238" s="224">
        <f>D238*E238</f>
        <v>18</v>
      </c>
      <c r="J238" s="225">
        <f>F238*I238</f>
        <v>2880</v>
      </c>
      <c r="K238" s="224"/>
      <c r="L238" s="225"/>
    </row>
    <row r="239" spans="1:12" ht="12.75" customHeight="1">
      <c r="A239" s="28">
        <v>2</v>
      </c>
      <c r="B239" s="21" t="s">
        <v>11</v>
      </c>
      <c r="C239" s="196">
        <v>0.5</v>
      </c>
      <c r="D239" s="201">
        <v>4</v>
      </c>
      <c r="E239" s="195">
        <v>1</v>
      </c>
      <c r="F239" s="195">
        <f>Max!$B$4*C239</f>
        <v>110</v>
      </c>
      <c r="G239" s="224"/>
      <c r="H239" s="225"/>
      <c r="I239" s="224"/>
      <c r="J239" s="225"/>
      <c r="K239" s="224">
        <f>D239*E239</f>
        <v>4</v>
      </c>
      <c r="L239" s="225">
        <f>F239*K239</f>
        <v>440</v>
      </c>
    </row>
    <row r="240" spans="1:12" ht="12.75" customHeight="1">
      <c r="A240" s="28"/>
      <c r="B240" s="21"/>
      <c r="C240" s="196">
        <v>0.6</v>
      </c>
      <c r="D240" s="201">
        <v>4</v>
      </c>
      <c r="E240" s="195">
        <v>1</v>
      </c>
      <c r="F240" s="195">
        <f>Max!$B$4*C240</f>
        <v>132</v>
      </c>
      <c r="G240" s="224"/>
      <c r="H240" s="225"/>
      <c r="I240" s="224"/>
      <c r="J240" s="225"/>
      <c r="K240" s="224">
        <f>D240*E240</f>
        <v>4</v>
      </c>
      <c r="L240" s="225">
        <f>F240*K240</f>
        <v>528</v>
      </c>
    </row>
    <row r="241" spans="1:12" ht="12.75" customHeight="1">
      <c r="A241" s="28"/>
      <c r="B241" s="21"/>
      <c r="C241" s="196">
        <v>0.7</v>
      </c>
      <c r="D241" s="201">
        <v>3</v>
      </c>
      <c r="E241" s="195">
        <v>2</v>
      </c>
      <c r="F241" s="195">
        <f>Max!$B$4*C241</f>
        <v>154</v>
      </c>
      <c r="G241" s="224"/>
      <c r="H241" s="225"/>
      <c r="I241" s="224"/>
      <c r="J241" s="225"/>
      <c r="K241" s="224">
        <f>D241*E241</f>
        <v>6</v>
      </c>
      <c r="L241" s="225">
        <f>F241*K241</f>
        <v>924</v>
      </c>
    </row>
    <row r="242" spans="1:12" ht="12.75" customHeight="1">
      <c r="A242" s="28"/>
      <c r="B242" s="21"/>
      <c r="C242" s="196">
        <v>0.8</v>
      </c>
      <c r="D242" s="201">
        <v>3</v>
      </c>
      <c r="E242" s="195">
        <v>3</v>
      </c>
      <c r="F242" s="195">
        <f>Max!$B$4*C242</f>
        <v>176</v>
      </c>
      <c r="G242" s="224"/>
      <c r="H242" s="225"/>
      <c r="I242" s="224"/>
      <c r="J242" s="225"/>
      <c r="K242" s="224">
        <f>D242*E242</f>
        <v>9</v>
      </c>
      <c r="L242" s="225">
        <f>F242*K242</f>
        <v>1584</v>
      </c>
    </row>
    <row r="243" spans="1:12" ht="12.75" customHeight="1">
      <c r="A243" s="28"/>
      <c r="B243" s="21"/>
      <c r="C243" s="196">
        <v>0.85</v>
      </c>
      <c r="D243" s="201">
        <v>2</v>
      </c>
      <c r="E243" s="195">
        <v>3</v>
      </c>
      <c r="F243" s="195">
        <f>Max!$B$4*C243</f>
        <v>187</v>
      </c>
      <c r="G243" s="224"/>
      <c r="H243" s="225"/>
      <c r="I243" s="224"/>
      <c r="J243" s="225"/>
      <c r="K243" s="224">
        <f>D243*E243</f>
        <v>6</v>
      </c>
      <c r="L243" s="225">
        <f>F243*K243</f>
        <v>1122</v>
      </c>
    </row>
    <row r="244" spans="1:12" ht="12.75" customHeight="1">
      <c r="A244" s="26">
        <v>3</v>
      </c>
      <c r="B244" s="13" t="s">
        <v>107</v>
      </c>
      <c r="C244" s="192">
        <v>0.55</v>
      </c>
      <c r="D244" s="200">
        <v>5</v>
      </c>
      <c r="E244" s="191">
        <v>1</v>
      </c>
      <c r="F244" s="191">
        <f>Max!$B$3*C244</f>
        <v>110.00000000000001</v>
      </c>
      <c r="G244" s="224"/>
      <c r="H244" s="225"/>
      <c r="I244" s="224">
        <f>D244*E244</f>
        <v>5</v>
      </c>
      <c r="J244" s="225">
        <f>F244*I244</f>
        <v>550.0000000000001</v>
      </c>
      <c r="K244" s="224"/>
      <c r="L244" s="225"/>
    </row>
    <row r="245" spans="1:12" ht="12.75" customHeight="1">
      <c r="A245" s="26"/>
      <c r="B245" s="13"/>
      <c r="C245" s="192">
        <v>0.65</v>
      </c>
      <c r="D245" s="200">
        <v>5</v>
      </c>
      <c r="E245" s="191">
        <v>1</v>
      </c>
      <c r="F245" s="191">
        <f>Max!$B$3*C245</f>
        <v>130</v>
      </c>
      <c r="G245" s="224"/>
      <c r="H245" s="225"/>
      <c r="I245" s="224">
        <f>D245*E245</f>
        <v>5</v>
      </c>
      <c r="J245" s="225">
        <f>F245*I245</f>
        <v>650</v>
      </c>
      <c r="K245" s="224"/>
      <c r="L245" s="225"/>
    </row>
    <row r="246" spans="1:12" ht="12.75" customHeight="1">
      <c r="A246" s="26"/>
      <c r="B246" s="13"/>
      <c r="C246" s="192">
        <v>0.75</v>
      </c>
      <c r="D246" s="200">
        <v>4</v>
      </c>
      <c r="E246" s="191">
        <v>4</v>
      </c>
      <c r="F246" s="191">
        <f>Max!$B$3*C246</f>
        <v>150</v>
      </c>
      <c r="G246" s="224"/>
      <c r="H246" s="225"/>
      <c r="I246" s="224">
        <f>D246*E246</f>
        <v>16</v>
      </c>
      <c r="J246" s="225">
        <f>F246*I246</f>
        <v>2400</v>
      </c>
      <c r="K246" s="224"/>
      <c r="L246" s="225"/>
    </row>
    <row r="247" spans="1:12" ht="12.75" customHeight="1">
      <c r="A247" s="27">
        <v>4</v>
      </c>
      <c r="B247" s="17" t="s">
        <v>86</v>
      </c>
      <c r="C247" s="194"/>
      <c r="D247" s="193">
        <v>5</v>
      </c>
      <c r="E247" s="193">
        <v>6</v>
      </c>
      <c r="F247" s="193"/>
      <c r="G247" s="224"/>
      <c r="H247" s="225"/>
      <c r="I247" s="224"/>
      <c r="J247" s="225"/>
      <c r="K247" s="224"/>
      <c r="L247" s="225"/>
    </row>
    <row r="248" spans="1:12" ht="12.75" customHeight="1">
      <c r="A248" s="27">
        <v>5</v>
      </c>
      <c r="B248" s="17" t="s">
        <v>87</v>
      </c>
      <c r="C248" s="194"/>
      <c r="D248" s="202">
        <v>8</v>
      </c>
      <c r="E248" s="193">
        <v>4</v>
      </c>
      <c r="F248" s="193"/>
      <c r="G248" s="224"/>
      <c r="H248" s="225"/>
      <c r="I248" s="224"/>
      <c r="J248" s="225"/>
      <c r="K248" s="224"/>
      <c r="L248" s="225"/>
    </row>
    <row r="249" spans="3:12" ht="12.75" customHeight="1">
      <c r="C249" s="182"/>
      <c r="D249" s="180"/>
      <c r="E249" s="180"/>
      <c r="F249" s="180"/>
      <c r="G249" s="224"/>
      <c r="H249" s="225"/>
      <c r="I249" s="224"/>
      <c r="J249" s="225"/>
      <c r="K249" s="224"/>
      <c r="L249" s="225"/>
    </row>
    <row r="250" spans="1:12" ht="12.75" customHeight="1">
      <c r="A250" s="4" t="s">
        <v>102</v>
      </c>
      <c r="C250" s="7" t="s">
        <v>8</v>
      </c>
      <c r="D250" s="217" t="s">
        <v>6</v>
      </c>
      <c r="E250" s="217" t="s">
        <v>7</v>
      </c>
      <c r="F250" s="29" t="s">
        <v>9</v>
      </c>
      <c r="G250" s="224"/>
      <c r="H250" s="225"/>
      <c r="I250" s="224"/>
      <c r="J250" s="225"/>
      <c r="K250" s="224"/>
      <c r="L250" s="225"/>
    </row>
    <row r="251" spans="1:12" ht="12.75" customHeight="1">
      <c r="A251" s="26">
        <v>1</v>
      </c>
      <c r="B251" s="13" t="s">
        <v>107</v>
      </c>
      <c r="C251" s="192">
        <v>0.5</v>
      </c>
      <c r="D251" s="200">
        <v>5</v>
      </c>
      <c r="E251" s="191">
        <v>1</v>
      </c>
      <c r="F251" s="191">
        <f>Max!$B$3*C251</f>
        <v>100</v>
      </c>
      <c r="G251" s="224"/>
      <c r="H251" s="225"/>
      <c r="I251" s="224">
        <f>D251*E251</f>
        <v>5</v>
      </c>
      <c r="J251" s="225">
        <f>F251*I251</f>
        <v>500</v>
      </c>
      <c r="K251" s="224"/>
      <c r="L251" s="225"/>
    </row>
    <row r="252" spans="1:12" ht="12.75" customHeight="1">
      <c r="A252" s="26"/>
      <c r="B252" s="13"/>
      <c r="C252" s="192">
        <v>0.6</v>
      </c>
      <c r="D252" s="200">
        <v>4</v>
      </c>
      <c r="E252" s="191">
        <v>1</v>
      </c>
      <c r="F252" s="191">
        <f>Max!$B$3*C252</f>
        <v>120</v>
      </c>
      <c r="G252" s="224"/>
      <c r="H252" s="225"/>
      <c r="I252" s="224">
        <f>D252*E252</f>
        <v>4</v>
      </c>
      <c r="J252" s="225">
        <f>F252*I252</f>
        <v>480</v>
      </c>
      <c r="K252" s="224"/>
      <c r="L252" s="225"/>
    </row>
    <row r="253" spans="1:12" ht="12.75" customHeight="1">
      <c r="A253" s="26"/>
      <c r="B253" s="13"/>
      <c r="C253" s="192">
        <v>0.7</v>
      </c>
      <c r="D253" s="200">
        <v>3</v>
      </c>
      <c r="E253" s="191">
        <v>2</v>
      </c>
      <c r="F253" s="191">
        <f>Max!$B$3*C253</f>
        <v>140</v>
      </c>
      <c r="G253" s="224"/>
      <c r="H253" s="225"/>
      <c r="I253" s="224">
        <f>D253*E253</f>
        <v>6</v>
      </c>
      <c r="J253" s="225">
        <f>F253*I253</f>
        <v>840</v>
      </c>
      <c r="K253" s="224"/>
      <c r="L253" s="225"/>
    </row>
    <row r="254" spans="1:12" ht="12.75" customHeight="1">
      <c r="A254" s="26"/>
      <c r="B254" s="13"/>
      <c r="C254" s="192">
        <v>0.8</v>
      </c>
      <c r="D254" s="200">
        <v>3</v>
      </c>
      <c r="E254" s="191">
        <v>5</v>
      </c>
      <c r="F254" s="191">
        <f>Max!$B$3*C254</f>
        <v>160</v>
      </c>
      <c r="G254" s="224"/>
      <c r="H254" s="225"/>
      <c r="I254" s="224">
        <f>D254*E254</f>
        <v>15</v>
      </c>
      <c r="J254" s="225">
        <f>F254*I254</f>
        <v>2400</v>
      </c>
      <c r="K254" s="224"/>
      <c r="L254" s="225"/>
    </row>
    <row r="255" spans="1:12" ht="12.75" customHeight="1">
      <c r="A255" s="25">
        <v>2</v>
      </c>
      <c r="B255" s="9" t="s">
        <v>4</v>
      </c>
      <c r="C255" s="184">
        <v>0.5</v>
      </c>
      <c r="D255" s="203">
        <v>5</v>
      </c>
      <c r="E255" s="183">
        <v>1</v>
      </c>
      <c r="F255" s="183">
        <f>Max!$B$2*C255</f>
        <v>105</v>
      </c>
      <c r="G255" s="224">
        <f>D255*E255</f>
        <v>5</v>
      </c>
      <c r="H255" s="225">
        <f>F255*G255</f>
        <v>525</v>
      </c>
      <c r="I255" s="224"/>
      <c r="J255" s="225"/>
      <c r="K255" s="224"/>
      <c r="L255" s="225"/>
    </row>
    <row r="256" spans="1:12" ht="12.75" customHeight="1">
      <c r="A256" s="25"/>
      <c r="B256" s="9"/>
      <c r="C256" s="184">
        <v>0.6</v>
      </c>
      <c r="D256" s="203">
        <v>4</v>
      </c>
      <c r="E256" s="183">
        <v>1</v>
      </c>
      <c r="F256" s="183">
        <f>Max!$B$2*C256</f>
        <v>126</v>
      </c>
      <c r="G256" s="224">
        <f>D256*E256</f>
        <v>4</v>
      </c>
      <c r="H256" s="225">
        <f>F256*G256</f>
        <v>504</v>
      </c>
      <c r="I256" s="224"/>
      <c r="J256" s="225"/>
      <c r="K256" s="224"/>
      <c r="L256" s="225"/>
    </row>
    <row r="257" spans="1:12" ht="12.75" customHeight="1">
      <c r="A257" s="25"/>
      <c r="B257" s="9"/>
      <c r="C257" s="184">
        <v>0.7</v>
      </c>
      <c r="D257" s="203">
        <v>3</v>
      </c>
      <c r="E257" s="183">
        <v>2</v>
      </c>
      <c r="F257" s="183">
        <f>Max!$B$2*C257</f>
        <v>147</v>
      </c>
      <c r="G257" s="224">
        <f>D257*E257</f>
        <v>6</v>
      </c>
      <c r="H257" s="225">
        <f>F257*G257</f>
        <v>882</v>
      </c>
      <c r="I257" s="224"/>
      <c r="J257" s="225"/>
      <c r="K257" s="224"/>
      <c r="L257" s="225"/>
    </row>
    <row r="258" spans="1:12" ht="12.75" customHeight="1">
      <c r="A258" s="25"/>
      <c r="B258" s="9"/>
      <c r="C258" s="184">
        <v>0.8</v>
      </c>
      <c r="D258" s="203">
        <v>3</v>
      </c>
      <c r="E258" s="183">
        <v>5</v>
      </c>
      <c r="F258" s="183">
        <f>Max!$B$2*C258</f>
        <v>168</v>
      </c>
      <c r="G258" s="224">
        <f>D258*E258</f>
        <v>15</v>
      </c>
      <c r="H258" s="225">
        <f>F258*G258</f>
        <v>2520</v>
      </c>
      <c r="I258" s="224"/>
      <c r="J258" s="225"/>
      <c r="K258" s="224"/>
      <c r="L258" s="225"/>
    </row>
    <row r="259" spans="1:12" ht="12.75" customHeight="1">
      <c r="A259" s="26">
        <v>3</v>
      </c>
      <c r="B259" s="13" t="s">
        <v>107</v>
      </c>
      <c r="C259" s="192">
        <v>0.5</v>
      </c>
      <c r="D259" s="200">
        <v>5</v>
      </c>
      <c r="E259" s="191">
        <v>1</v>
      </c>
      <c r="F259" s="191">
        <f>Max!$B$3*C259</f>
        <v>100</v>
      </c>
      <c r="G259" s="224"/>
      <c r="H259" s="225"/>
      <c r="I259" s="224">
        <f>D259*E259</f>
        <v>5</v>
      </c>
      <c r="J259" s="225">
        <f>F259*I259</f>
        <v>500</v>
      </c>
      <c r="K259" s="224"/>
      <c r="L259" s="225"/>
    </row>
    <row r="260" spans="1:12" ht="12.75" customHeight="1">
      <c r="A260" s="26"/>
      <c r="B260" s="13"/>
      <c r="C260" s="192">
        <v>0.6</v>
      </c>
      <c r="D260" s="200">
        <v>5</v>
      </c>
      <c r="E260" s="191">
        <v>1</v>
      </c>
      <c r="F260" s="191">
        <f>Max!$B$3*C260</f>
        <v>120</v>
      </c>
      <c r="G260" s="224"/>
      <c r="H260" s="225"/>
      <c r="I260" s="224">
        <f>D260*E260</f>
        <v>5</v>
      </c>
      <c r="J260" s="225">
        <f>F260*I260</f>
        <v>600</v>
      </c>
      <c r="K260" s="224"/>
      <c r="L260" s="225"/>
    </row>
    <row r="261" spans="1:12" ht="12.75" customHeight="1">
      <c r="A261" s="26"/>
      <c r="B261" s="13"/>
      <c r="C261" s="192">
        <v>0.7</v>
      </c>
      <c r="D261" s="200">
        <v>5</v>
      </c>
      <c r="E261" s="191">
        <v>4</v>
      </c>
      <c r="F261" s="191">
        <f>Max!$B$3*C261</f>
        <v>140</v>
      </c>
      <c r="G261" s="224"/>
      <c r="H261" s="225"/>
      <c r="I261" s="224">
        <f>D261*E261</f>
        <v>20</v>
      </c>
      <c r="J261" s="225">
        <f>F261*I261</f>
        <v>2800</v>
      </c>
      <c r="K261" s="224"/>
      <c r="L261" s="225"/>
    </row>
    <row r="262" spans="1:12" ht="12.75" customHeight="1">
      <c r="A262" s="27">
        <v>4</v>
      </c>
      <c r="B262" s="17" t="s">
        <v>73</v>
      </c>
      <c r="C262" s="194"/>
      <c r="D262" s="202">
        <v>10</v>
      </c>
      <c r="E262" s="193">
        <v>5</v>
      </c>
      <c r="F262" s="193"/>
      <c r="G262" s="224"/>
      <c r="H262" s="225"/>
      <c r="I262" s="224"/>
      <c r="J262" s="225"/>
      <c r="K262" s="224"/>
      <c r="L262" s="225"/>
    </row>
    <row r="263" spans="1:12" ht="12.75" customHeight="1">
      <c r="A263" s="44">
        <v>5</v>
      </c>
      <c r="B263" s="45" t="s">
        <v>112</v>
      </c>
      <c r="C263" s="47"/>
      <c r="D263" s="46">
        <v>5</v>
      </c>
      <c r="E263" s="48">
        <v>5</v>
      </c>
      <c r="F263" s="48"/>
      <c r="G263" s="224"/>
      <c r="H263" s="225"/>
      <c r="I263" s="224"/>
      <c r="J263" s="225"/>
      <c r="K263" s="224"/>
      <c r="L263" s="225"/>
    </row>
    <row r="264" spans="1:12" ht="12.75" customHeight="1">
      <c r="A264" s="50">
        <v>6</v>
      </c>
      <c r="B264" s="51" t="s">
        <v>87</v>
      </c>
      <c r="C264" s="53"/>
      <c r="D264" s="52">
        <v>10</v>
      </c>
      <c r="E264" s="54">
        <v>4</v>
      </c>
      <c r="F264" s="54"/>
      <c r="G264" s="224"/>
      <c r="H264" s="225"/>
      <c r="I264" s="224"/>
      <c r="J264" s="225"/>
      <c r="K264" s="224"/>
      <c r="L264" s="225"/>
    </row>
    <row r="265" spans="3:12" ht="12.75" customHeight="1">
      <c r="C265" s="7"/>
      <c r="D265" s="29"/>
      <c r="E265" s="29"/>
      <c r="F265" s="29"/>
      <c r="G265" s="224"/>
      <c r="H265" s="225"/>
      <c r="I265" s="224"/>
      <c r="J265" s="225"/>
      <c r="K265" s="224"/>
      <c r="L265" s="225"/>
    </row>
    <row r="266" spans="1:12" ht="12.75" customHeight="1">
      <c r="A266" s="4" t="s">
        <v>103</v>
      </c>
      <c r="C266" s="7" t="s">
        <v>8</v>
      </c>
      <c r="D266" s="217" t="s">
        <v>6</v>
      </c>
      <c r="E266" s="217" t="s">
        <v>7</v>
      </c>
      <c r="F266" s="29" t="s">
        <v>9</v>
      </c>
      <c r="G266" s="224"/>
      <c r="H266" s="225"/>
      <c r="I266" s="224"/>
      <c r="J266" s="225"/>
      <c r="K266" s="224"/>
      <c r="L266" s="225"/>
    </row>
    <row r="267" spans="1:12" ht="12.75" customHeight="1">
      <c r="A267" s="28">
        <v>1</v>
      </c>
      <c r="B267" s="21" t="s">
        <v>12</v>
      </c>
      <c r="C267" s="196">
        <v>0.5</v>
      </c>
      <c r="D267" s="201">
        <v>4</v>
      </c>
      <c r="E267" s="195">
        <v>1</v>
      </c>
      <c r="F267" s="195">
        <f>Max!$B$4*C267</f>
        <v>110</v>
      </c>
      <c r="G267" s="224"/>
      <c r="H267" s="225"/>
      <c r="I267" s="224"/>
      <c r="J267" s="225"/>
      <c r="K267" s="224">
        <f>D267*E267</f>
        <v>4</v>
      </c>
      <c r="L267" s="225">
        <f>F267*K267</f>
        <v>440</v>
      </c>
    </row>
    <row r="268" spans="1:12" ht="12.75" customHeight="1">
      <c r="A268" s="28"/>
      <c r="B268" s="21"/>
      <c r="C268" s="196">
        <v>0.6</v>
      </c>
      <c r="D268" s="201">
        <v>4</v>
      </c>
      <c r="E268" s="195">
        <v>1</v>
      </c>
      <c r="F268" s="195">
        <f>Max!$B$4*C268</f>
        <v>132</v>
      </c>
      <c r="G268" s="224"/>
      <c r="H268" s="225"/>
      <c r="I268" s="224"/>
      <c r="J268" s="225"/>
      <c r="K268" s="224">
        <f>D268*E268</f>
        <v>4</v>
      </c>
      <c r="L268" s="225">
        <f>F268*K268</f>
        <v>528</v>
      </c>
    </row>
    <row r="269" spans="1:12" ht="12.75" customHeight="1">
      <c r="A269" s="28"/>
      <c r="B269" s="21"/>
      <c r="C269" s="196">
        <v>0.7</v>
      </c>
      <c r="D269" s="201">
        <v>3</v>
      </c>
      <c r="E269" s="195">
        <v>2</v>
      </c>
      <c r="F269" s="195">
        <f>Max!$B$4*C269</f>
        <v>154</v>
      </c>
      <c r="G269" s="224"/>
      <c r="H269" s="225"/>
      <c r="I269" s="224"/>
      <c r="J269" s="225"/>
      <c r="K269" s="224">
        <f>D269*E269</f>
        <v>6</v>
      </c>
      <c r="L269" s="225">
        <f>F269*K269</f>
        <v>924</v>
      </c>
    </row>
    <row r="270" spans="1:12" ht="12.75" customHeight="1">
      <c r="A270" s="28"/>
      <c r="B270" s="21"/>
      <c r="C270" s="196">
        <v>0.75</v>
      </c>
      <c r="D270" s="201">
        <v>2</v>
      </c>
      <c r="E270" s="195">
        <v>4</v>
      </c>
      <c r="F270" s="195">
        <f>Max!$B$4*C270</f>
        <v>165</v>
      </c>
      <c r="G270" s="224"/>
      <c r="H270" s="225"/>
      <c r="I270" s="224"/>
      <c r="J270" s="225"/>
      <c r="K270" s="224">
        <f>D270*E270</f>
        <v>8</v>
      </c>
      <c r="L270" s="225">
        <f>F270*K270</f>
        <v>1320</v>
      </c>
    </row>
    <row r="271" spans="1:12" ht="12.75" customHeight="1">
      <c r="A271" s="27">
        <v>2</v>
      </c>
      <c r="B271" s="17" t="s">
        <v>84</v>
      </c>
      <c r="C271" s="194"/>
      <c r="D271" s="193">
        <v>5</v>
      </c>
      <c r="E271" s="193">
        <v>5</v>
      </c>
      <c r="F271" s="194"/>
      <c r="G271" s="224"/>
      <c r="H271" s="225"/>
      <c r="I271" s="224"/>
      <c r="J271" s="225"/>
      <c r="K271" s="224"/>
      <c r="L271" s="225"/>
    </row>
    <row r="272" spans="1:12" ht="12.75" customHeight="1">
      <c r="A272" s="27">
        <v>3</v>
      </c>
      <c r="B272" s="17" t="s">
        <v>108</v>
      </c>
      <c r="C272" s="194"/>
      <c r="D272" s="202">
        <v>4</v>
      </c>
      <c r="E272" s="193">
        <v>6</v>
      </c>
      <c r="F272" s="193"/>
      <c r="G272" s="224"/>
      <c r="H272" s="225"/>
      <c r="I272" s="224"/>
      <c r="J272" s="225"/>
      <c r="K272" s="224"/>
      <c r="L272" s="225"/>
    </row>
    <row r="273" spans="1:12" ht="12.75" customHeight="1">
      <c r="A273" s="28">
        <v>4</v>
      </c>
      <c r="B273" s="21" t="s">
        <v>13</v>
      </c>
      <c r="C273" s="196">
        <v>0.55</v>
      </c>
      <c r="D273" s="201">
        <v>3</v>
      </c>
      <c r="E273" s="195">
        <v>1</v>
      </c>
      <c r="F273" s="195">
        <f>Max!$B$4*C273</f>
        <v>121.00000000000001</v>
      </c>
      <c r="G273" s="224"/>
      <c r="H273" s="225"/>
      <c r="I273" s="224"/>
      <c r="J273" s="225"/>
      <c r="K273" s="224">
        <f>D273*E273</f>
        <v>3</v>
      </c>
      <c r="L273" s="225">
        <f>F273*K273</f>
        <v>363.00000000000006</v>
      </c>
    </row>
    <row r="274" spans="1:12" ht="12.75" customHeight="1">
      <c r="A274" s="28"/>
      <c r="B274" s="21"/>
      <c r="C274" s="196">
        <v>0.65</v>
      </c>
      <c r="D274" s="201">
        <v>3</v>
      </c>
      <c r="E274" s="195">
        <v>1</v>
      </c>
      <c r="F274" s="195">
        <f>Max!$B$4*C274</f>
        <v>143</v>
      </c>
      <c r="G274" s="224"/>
      <c r="H274" s="225"/>
      <c r="I274" s="224"/>
      <c r="J274" s="225"/>
      <c r="K274" s="224">
        <f>D274*E274</f>
        <v>3</v>
      </c>
      <c r="L274" s="225">
        <f>F274*K274</f>
        <v>429</v>
      </c>
    </row>
    <row r="275" spans="1:12" ht="12.75" customHeight="1">
      <c r="A275" s="28"/>
      <c r="B275" s="21"/>
      <c r="C275" s="196">
        <v>0.75</v>
      </c>
      <c r="D275" s="201">
        <v>3</v>
      </c>
      <c r="E275" s="195">
        <v>1</v>
      </c>
      <c r="F275" s="195">
        <f>Max!$B$4*C275</f>
        <v>165</v>
      </c>
      <c r="G275" s="224"/>
      <c r="H275" s="225"/>
      <c r="I275" s="224"/>
      <c r="J275" s="225"/>
      <c r="K275" s="224">
        <f>D275*E275</f>
        <v>3</v>
      </c>
      <c r="L275" s="225">
        <f>F275*K275</f>
        <v>495</v>
      </c>
    </row>
    <row r="276" spans="1:12" ht="12.75" customHeight="1">
      <c r="A276" s="28"/>
      <c r="B276" s="21"/>
      <c r="C276" s="196">
        <v>0.85</v>
      </c>
      <c r="D276" s="201">
        <v>2</v>
      </c>
      <c r="E276" s="195">
        <v>3</v>
      </c>
      <c r="F276" s="195">
        <f>Max!$B$4*C276</f>
        <v>187</v>
      </c>
      <c r="G276" s="224"/>
      <c r="H276" s="225"/>
      <c r="I276" s="224"/>
      <c r="J276" s="225"/>
      <c r="K276" s="224">
        <f>D276*E276</f>
        <v>6</v>
      </c>
      <c r="L276" s="225">
        <f>F276*K276</f>
        <v>1122</v>
      </c>
    </row>
    <row r="277" spans="1:12" ht="12.75" customHeight="1">
      <c r="A277" s="28"/>
      <c r="B277" s="21"/>
      <c r="C277" s="196">
        <v>0.95</v>
      </c>
      <c r="D277" s="201">
        <v>1</v>
      </c>
      <c r="E277" s="195">
        <v>3</v>
      </c>
      <c r="F277" s="195">
        <f>Max!$B$4*C277</f>
        <v>209</v>
      </c>
      <c r="G277" s="224"/>
      <c r="H277" s="225"/>
      <c r="I277" s="224"/>
      <c r="J277" s="225"/>
      <c r="K277" s="224">
        <f>D277*E277</f>
        <v>3</v>
      </c>
      <c r="L277" s="225">
        <f>F277*K277</f>
        <v>627</v>
      </c>
    </row>
    <row r="278" spans="1:12" ht="12.75" customHeight="1">
      <c r="A278" s="27">
        <v>5</v>
      </c>
      <c r="B278" s="17" t="s">
        <v>86</v>
      </c>
      <c r="C278" s="194"/>
      <c r="D278" s="202">
        <v>6</v>
      </c>
      <c r="E278" s="193">
        <v>6</v>
      </c>
      <c r="F278" s="193"/>
      <c r="G278" s="228"/>
      <c r="H278" s="229"/>
      <c r="I278" s="228"/>
      <c r="J278" s="229"/>
      <c r="K278" s="228"/>
      <c r="L278" s="229"/>
    </row>
    <row r="279" spans="1:12" ht="12.75" customHeight="1">
      <c r="A279" s="27">
        <v>6</v>
      </c>
      <c r="B279" s="17" t="s">
        <v>111</v>
      </c>
      <c r="C279" s="194"/>
      <c r="D279" s="202">
        <v>5</v>
      </c>
      <c r="E279" s="193">
        <v>5</v>
      </c>
      <c r="F279" s="193"/>
      <c r="G279" s="228"/>
      <c r="H279" s="229"/>
      <c r="I279" s="228"/>
      <c r="J279" s="229"/>
      <c r="K279" s="228"/>
      <c r="L279" s="229"/>
    </row>
    <row r="280" spans="1:12" ht="12.75" customHeight="1">
      <c r="A280" s="234"/>
      <c r="B280" s="235"/>
      <c r="C280" s="236"/>
      <c r="D280" s="237"/>
      <c r="E280" s="238"/>
      <c r="F280" s="238"/>
      <c r="G280" s="226">
        <f aca="true" t="shared" si="11" ref="G280:L280">SUM(G217:G278)</f>
        <v>85</v>
      </c>
      <c r="H280" s="226">
        <f t="shared" si="11"/>
        <v>12558</v>
      </c>
      <c r="I280" s="226">
        <f t="shared" si="11"/>
        <v>148</v>
      </c>
      <c r="J280" s="226">
        <f t="shared" si="11"/>
        <v>20560</v>
      </c>
      <c r="K280" s="226">
        <f t="shared" si="11"/>
        <v>69</v>
      </c>
      <c r="L280" s="226">
        <f t="shared" si="11"/>
        <v>10846</v>
      </c>
    </row>
    <row r="281" spans="1:12" ht="12.75" customHeight="1">
      <c r="A281" s="4" t="s">
        <v>21</v>
      </c>
      <c r="B281" s="4"/>
      <c r="C281" s="182"/>
      <c r="D281" s="180"/>
      <c r="E281" s="180"/>
      <c r="F281" s="180"/>
      <c r="G281" s="224"/>
      <c r="H281" s="225"/>
      <c r="I281" s="224"/>
      <c r="J281" s="225"/>
      <c r="K281" s="224"/>
      <c r="L281" s="225"/>
    </row>
    <row r="282" spans="1:12" ht="12.75" customHeight="1">
      <c r="A282" s="4" t="s">
        <v>100</v>
      </c>
      <c r="C282" s="7" t="s">
        <v>8</v>
      </c>
      <c r="D282" s="217" t="s">
        <v>6</v>
      </c>
      <c r="E282" s="217" t="s">
        <v>7</v>
      </c>
      <c r="F282" s="29" t="s">
        <v>9</v>
      </c>
      <c r="G282" s="224"/>
      <c r="H282" s="225"/>
      <c r="I282" s="224"/>
      <c r="J282" s="225"/>
      <c r="K282" s="224"/>
      <c r="L282" s="225"/>
    </row>
    <row r="283" spans="1:12" ht="12.75" customHeight="1">
      <c r="A283" s="26">
        <v>1</v>
      </c>
      <c r="B283" s="13" t="s">
        <v>107</v>
      </c>
      <c r="C283" s="192">
        <v>0.5</v>
      </c>
      <c r="D283" s="200">
        <v>5</v>
      </c>
      <c r="E283" s="191">
        <v>1</v>
      </c>
      <c r="F283" s="191">
        <f>Max!$B$3*C283</f>
        <v>100</v>
      </c>
      <c r="G283" s="224"/>
      <c r="H283" s="225"/>
      <c r="I283" s="224">
        <f>D283*E283</f>
        <v>5</v>
      </c>
      <c r="J283" s="225">
        <f>F283*I283</f>
        <v>500</v>
      </c>
      <c r="K283" s="224"/>
      <c r="L283" s="225"/>
    </row>
    <row r="284" spans="1:12" ht="12.75" customHeight="1">
      <c r="A284" s="26"/>
      <c r="B284" s="13"/>
      <c r="C284" s="192">
        <v>0.6</v>
      </c>
      <c r="D284" s="200">
        <v>4</v>
      </c>
      <c r="E284" s="191">
        <v>1</v>
      </c>
      <c r="F284" s="191">
        <f>Max!$B$3*C284</f>
        <v>120</v>
      </c>
      <c r="G284" s="224"/>
      <c r="H284" s="225"/>
      <c r="I284" s="224">
        <f>D284*E284</f>
        <v>4</v>
      </c>
      <c r="J284" s="225">
        <f>F284*I284</f>
        <v>480</v>
      </c>
      <c r="K284" s="224"/>
      <c r="L284" s="225"/>
    </row>
    <row r="285" spans="1:12" ht="12.75" customHeight="1">
      <c r="A285" s="26"/>
      <c r="B285" s="13"/>
      <c r="C285" s="192">
        <v>0.7</v>
      </c>
      <c r="D285" s="200">
        <v>3</v>
      </c>
      <c r="E285" s="191">
        <v>2</v>
      </c>
      <c r="F285" s="191">
        <f>Max!$B$3*C285</f>
        <v>140</v>
      </c>
      <c r="G285" s="224"/>
      <c r="H285" s="225"/>
      <c r="I285" s="224">
        <f>D285*E285</f>
        <v>6</v>
      </c>
      <c r="J285" s="225">
        <f>F285*I285</f>
        <v>840</v>
      </c>
      <c r="K285" s="224"/>
      <c r="L285" s="225"/>
    </row>
    <row r="286" spans="1:12" ht="12.75" customHeight="1">
      <c r="A286" s="26"/>
      <c r="B286" s="13"/>
      <c r="C286" s="192">
        <v>0.8</v>
      </c>
      <c r="D286" s="200">
        <v>3</v>
      </c>
      <c r="E286" s="191">
        <v>5</v>
      </c>
      <c r="F286" s="191">
        <f>Max!$B$3*C286</f>
        <v>160</v>
      </c>
      <c r="G286" s="224"/>
      <c r="H286" s="225"/>
      <c r="I286" s="224">
        <f>D286*E286</f>
        <v>15</v>
      </c>
      <c r="J286" s="225">
        <f>F286*I286</f>
        <v>2400</v>
      </c>
      <c r="K286" s="224"/>
      <c r="L286" s="225"/>
    </row>
    <row r="287" spans="1:12" ht="12.75" customHeight="1">
      <c r="A287" s="25">
        <v>2</v>
      </c>
      <c r="B287" s="9" t="s">
        <v>4</v>
      </c>
      <c r="C287" s="184">
        <v>0.5</v>
      </c>
      <c r="D287" s="203">
        <v>5</v>
      </c>
      <c r="E287" s="183">
        <v>1</v>
      </c>
      <c r="F287" s="183">
        <f>Max!$B$2*C287</f>
        <v>105</v>
      </c>
      <c r="G287" s="224">
        <f>D287*E287</f>
        <v>5</v>
      </c>
      <c r="H287" s="225">
        <f>F287*G287</f>
        <v>525</v>
      </c>
      <c r="I287" s="224"/>
      <c r="J287" s="225"/>
      <c r="K287" s="224"/>
      <c r="L287" s="225"/>
    </row>
    <row r="288" spans="1:12" ht="12.75" customHeight="1">
      <c r="A288" s="25"/>
      <c r="B288" s="9"/>
      <c r="C288" s="184">
        <v>0.6</v>
      </c>
      <c r="D288" s="203">
        <v>4</v>
      </c>
      <c r="E288" s="183">
        <v>1</v>
      </c>
      <c r="F288" s="183">
        <f>Max!$B$2*C288</f>
        <v>126</v>
      </c>
      <c r="G288" s="224">
        <f>D288*E288</f>
        <v>4</v>
      </c>
      <c r="H288" s="225">
        <f>F288*G288</f>
        <v>504</v>
      </c>
      <c r="I288" s="224"/>
      <c r="J288" s="225"/>
      <c r="K288" s="224"/>
      <c r="L288" s="225"/>
    </row>
    <row r="289" spans="1:12" ht="12.75" customHeight="1">
      <c r="A289" s="25"/>
      <c r="B289" s="9"/>
      <c r="C289" s="184">
        <v>0.7</v>
      </c>
      <c r="D289" s="203">
        <v>3</v>
      </c>
      <c r="E289" s="183">
        <v>2</v>
      </c>
      <c r="F289" s="183">
        <f>Max!$B$2*C289</f>
        <v>147</v>
      </c>
      <c r="G289" s="224">
        <f>D289*E289</f>
        <v>6</v>
      </c>
      <c r="H289" s="225">
        <f>F289*G289</f>
        <v>882</v>
      </c>
      <c r="I289" s="224"/>
      <c r="J289" s="225"/>
      <c r="K289" s="224"/>
      <c r="L289" s="225"/>
    </row>
    <row r="290" spans="1:12" ht="12.75" customHeight="1">
      <c r="A290" s="25"/>
      <c r="B290" s="9"/>
      <c r="C290" s="184">
        <v>0.8</v>
      </c>
      <c r="D290" s="203">
        <v>3</v>
      </c>
      <c r="E290" s="183">
        <v>5</v>
      </c>
      <c r="F290" s="183">
        <f>Max!$B$2*C290</f>
        <v>168</v>
      </c>
      <c r="G290" s="224">
        <f>D290*E290</f>
        <v>15</v>
      </c>
      <c r="H290" s="225">
        <f>F290*G290</f>
        <v>2520</v>
      </c>
      <c r="I290" s="224"/>
      <c r="J290" s="225"/>
      <c r="K290" s="224"/>
      <c r="L290" s="225"/>
    </row>
    <row r="291" spans="1:12" ht="12.75" customHeight="1">
      <c r="A291" s="26">
        <v>3</v>
      </c>
      <c r="B291" s="13" t="s">
        <v>107</v>
      </c>
      <c r="C291" s="192">
        <v>0.55</v>
      </c>
      <c r="D291" s="200">
        <v>5</v>
      </c>
      <c r="E291" s="191">
        <v>1</v>
      </c>
      <c r="F291" s="191">
        <f>Max!$B$3*C291</f>
        <v>110.00000000000001</v>
      </c>
      <c r="G291" s="224"/>
      <c r="H291" s="225"/>
      <c r="I291" s="224">
        <f>D291*E291</f>
        <v>5</v>
      </c>
      <c r="J291" s="225">
        <f>F291*I291</f>
        <v>550.0000000000001</v>
      </c>
      <c r="K291" s="224"/>
      <c r="L291" s="225"/>
    </row>
    <row r="292" spans="1:12" ht="12.75" customHeight="1">
      <c r="A292" s="26"/>
      <c r="B292" s="13"/>
      <c r="C292" s="192">
        <v>0.65</v>
      </c>
      <c r="D292" s="200">
        <v>4</v>
      </c>
      <c r="E292" s="191">
        <v>1</v>
      </c>
      <c r="F292" s="191">
        <f>Max!$B$3*C292</f>
        <v>130</v>
      </c>
      <c r="G292" s="224"/>
      <c r="H292" s="225"/>
      <c r="I292" s="224">
        <f>D292*E292</f>
        <v>4</v>
      </c>
      <c r="J292" s="225">
        <f>F292*I292</f>
        <v>520</v>
      </c>
      <c r="K292" s="224"/>
      <c r="L292" s="225"/>
    </row>
    <row r="293" spans="1:12" ht="12.75" customHeight="1">
      <c r="A293" s="26"/>
      <c r="B293" s="13"/>
      <c r="C293" s="192">
        <v>0.75</v>
      </c>
      <c r="D293" s="200">
        <v>3</v>
      </c>
      <c r="E293" s="191">
        <v>4</v>
      </c>
      <c r="F293" s="191">
        <f>Max!$B$3*C293</f>
        <v>150</v>
      </c>
      <c r="G293" s="224"/>
      <c r="H293" s="225"/>
      <c r="I293" s="224">
        <f>D293*E293</f>
        <v>12</v>
      </c>
      <c r="J293" s="225">
        <f>F293*I293</f>
        <v>1800</v>
      </c>
      <c r="K293" s="224"/>
      <c r="L293" s="225"/>
    </row>
    <row r="294" spans="1:12" ht="12.75" customHeight="1">
      <c r="A294" s="44">
        <v>4</v>
      </c>
      <c r="B294" s="45" t="s">
        <v>73</v>
      </c>
      <c r="C294" s="47"/>
      <c r="D294" s="202">
        <v>10</v>
      </c>
      <c r="E294" s="193">
        <v>5</v>
      </c>
      <c r="F294" s="48"/>
      <c r="G294" s="224"/>
      <c r="H294" s="225"/>
      <c r="I294" s="224"/>
      <c r="J294" s="225"/>
      <c r="K294" s="224"/>
      <c r="L294" s="225"/>
    </row>
    <row r="295" spans="1:12" ht="12.75" customHeight="1">
      <c r="A295" s="50">
        <v>5</v>
      </c>
      <c r="B295" s="51" t="s">
        <v>86</v>
      </c>
      <c r="C295" s="53"/>
      <c r="D295" s="52">
        <v>4</v>
      </c>
      <c r="E295" s="54">
        <v>6</v>
      </c>
      <c r="F295" s="54"/>
      <c r="G295" s="224"/>
      <c r="H295" s="225"/>
      <c r="I295" s="224"/>
      <c r="J295" s="225"/>
      <c r="K295" s="224"/>
      <c r="L295" s="225"/>
    </row>
    <row r="296" spans="1:12" ht="12.75" customHeight="1">
      <c r="A296" s="50">
        <v>6</v>
      </c>
      <c r="B296" s="51" t="s">
        <v>88</v>
      </c>
      <c r="C296" s="53"/>
      <c r="D296" s="52">
        <v>5</v>
      </c>
      <c r="E296" s="54">
        <v>5</v>
      </c>
      <c r="F296" s="54"/>
      <c r="G296" s="224"/>
      <c r="H296" s="225"/>
      <c r="I296" s="224"/>
      <c r="J296" s="225"/>
      <c r="K296" s="224"/>
      <c r="L296" s="225"/>
    </row>
    <row r="297" spans="3:12" ht="12.75" customHeight="1">
      <c r="C297" s="182"/>
      <c r="D297" s="180"/>
      <c r="E297" s="180"/>
      <c r="F297" s="180"/>
      <c r="G297" s="224"/>
      <c r="H297" s="225"/>
      <c r="I297" s="224"/>
      <c r="J297" s="225"/>
      <c r="K297" s="224"/>
      <c r="L297" s="225"/>
    </row>
    <row r="298" spans="1:12" ht="12.75" customHeight="1">
      <c r="A298" s="4" t="s">
        <v>101</v>
      </c>
      <c r="C298" s="7" t="s">
        <v>8</v>
      </c>
      <c r="D298" s="217" t="s">
        <v>6</v>
      </c>
      <c r="E298" s="217" t="s">
        <v>7</v>
      </c>
      <c r="F298" s="29" t="s">
        <v>9</v>
      </c>
      <c r="G298" s="224"/>
      <c r="H298" s="225"/>
      <c r="I298" s="224"/>
      <c r="J298" s="225"/>
      <c r="K298" s="224"/>
      <c r="L298" s="225"/>
    </row>
    <row r="299" spans="1:12" ht="12.75" customHeight="1">
      <c r="A299" s="28">
        <v>1</v>
      </c>
      <c r="B299" s="21" t="s">
        <v>11</v>
      </c>
      <c r="C299" s="196">
        <v>0.5</v>
      </c>
      <c r="D299" s="201">
        <v>4</v>
      </c>
      <c r="E299" s="195">
        <v>1</v>
      </c>
      <c r="F299" s="195">
        <f>Max!$B$4*C299</f>
        <v>110</v>
      </c>
      <c r="G299" s="224"/>
      <c r="H299" s="225"/>
      <c r="I299" s="224"/>
      <c r="J299" s="225"/>
      <c r="K299" s="224">
        <f>D299*E299</f>
        <v>4</v>
      </c>
      <c r="L299" s="225">
        <f>F299*K299</f>
        <v>440</v>
      </c>
    </row>
    <row r="300" spans="1:12" ht="12.75" customHeight="1">
      <c r="A300" s="28"/>
      <c r="B300" s="21"/>
      <c r="C300" s="196">
        <v>0.6</v>
      </c>
      <c r="D300" s="201">
        <v>4</v>
      </c>
      <c r="E300" s="195">
        <v>1</v>
      </c>
      <c r="F300" s="195">
        <f>Max!$B$4*C300</f>
        <v>132</v>
      </c>
      <c r="G300" s="224"/>
      <c r="H300" s="225"/>
      <c r="I300" s="224"/>
      <c r="J300" s="225"/>
      <c r="K300" s="224">
        <f>D300*E300</f>
        <v>4</v>
      </c>
      <c r="L300" s="225">
        <f>F300*K300</f>
        <v>528</v>
      </c>
    </row>
    <row r="301" spans="1:12" ht="12.75" customHeight="1">
      <c r="A301" s="28"/>
      <c r="B301" s="21"/>
      <c r="C301" s="196">
        <v>0.7</v>
      </c>
      <c r="D301" s="201">
        <v>3</v>
      </c>
      <c r="E301" s="195">
        <v>2</v>
      </c>
      <c r="F301" s="195">
        <f>Max!$B$4*C301</f>
        <v>154</v>
      </c>
      <c r="G301" s="224"/>
      <c r="H301" s="225"/>
      <c r="I301" s="224"/>
      <c r="J301" s="225"/>
      <c r="K301" s="224">
        <f>D301*E301</f>
        <v>6</v>
      </c>
      <c r="L301" s="225">
        <f>F301*K301</f>
        <v>924</v>
      </c>
    </row>
    <row r="302" spans="1:12" ht="12.75" customHeight="1">
      <c r="A302" s="28"/>
      <c r="B302" s="21"/>
      <c r="C302" s="196">
        <v>0.8</v>
      </c>
      <c r="D302" s="201">
        <v>3</v>
      </c>
      <c r="E302" s="195">
        <v>5</v>
      </c>
      <c r="F302" s="195">
        <f>Max!$B$4*C302</f>
        <v>176</v>
      </c>
      <c r="G302" s="224"/>
      <c r="H302" s="225"/>
      <c r="I302" s="224"/>
      <c r="J302" s="225"/>
      <c r="K302" s="224">
        <f>D302*E302</f>
        <v>15</v>
      </c>
      <c r="L302" s="225">
        <f>F302*K302</f>
        <v>2640</v>
      </c>
    </row>
    <row r="303" spans="1:12" ht="12.75" customHeight="1">
      <c r="A303" s="26">
        <v>2</v>
      </c>
      <c r="B303" s="13" t="s">
        <v>107</v>
      </c>
      <c r="C303" s="192">
        <v>0.5</v>
      </c>
      <c r="D303" s="200">
        <v>6</v>
      </c>
      <c r="E303" s="191">
        <v>1</v>
      </c>
      <c r="F303" s="191">
        <f>Max!$B$3*C303</f>
        <v>100</v>
      </c>
      <c r="G303" s="224"/>
      <c r="H303" s="225"/>
      <c r="I303" s="224">
        <f aca="true" t="shared" si="12" ref="I303:I313">D303*E303</f>
        <v>6</v>
      </c>
      <c r="J303" s="225">
        <f aca="true" t="shared" si="13" ref="J303:J313">F303*I303</f>
        <v>600</v>
      </c>
      <c r="K303" s="224"/>
      <c r="L303" s="225"/>
    </row>
    <row r="304" spans="1:12" ht="12.75" customHeight="1">
      <c r="A304" s="26"/>
      <c r="B304" s="13"/>
      <c r="C304" s="192">
        <v>0.6</v>
      </c>
      <c r="D304" s="200">
        <v>5</v>
      </c>
      <c r="E304" s="191">
        <v>1</v>
      </c>
      <c r="F304" s="191">
        <f>Max!$B$3*C304</f>
        <v>120</v>
      </c>
      <c r="G304" s="224"/>
      <c r="H304" s="225"/>
      <c r="I304" s="224">
        <f t="shared" si="12"/>
        <v>5</v>
      </c>
      <c r="J304" s="225">
        <f t="shared" si="13"/>
        <v>600</v>
      </c>
      <c r="K304" s="224"/>
      <c r="L304" s="225"/>
    </row>
    <row r="305" spans="1:12" ht="12.75" customHeight="1">
      <c r="A305" s="26"/>
      <c r="B305" s="13"/>
      <c r="C305" s="192">
        <v>0.7</v>
      </c>
      <c r="D305" s="200">
        <v>4</v>
      </c>
      <c r="E305" s="191">
        <v>1</v>
      </c>
      <c r="F305" s="191">
        <f>Max!$B$3*C305</f>
        <v>140</v>
      </c>
      <c r="G305" s="224"/>
      <c r="H305" s="225"/>
      <c r="I305" s="224">
        <f t="shared" si="12"/>
        <v>4</v>
      </c>
      <c r="J305" s="225">
        <f t="shared" si="13"/>
        <v>560</v>
      </c>
      <c r="K305" s="224"/>
      <c r="L305" s="225"/>
    </row>
    <row r="306" spans="1:12" ht="12.75" customHeight="1">
      <c r="A306" s="26"/>
      <c r="B306" s="13"/>
      <c r="C306" s="192">
        <v>0.75</v>
      </c>
      <c r="D306" s="200">
        <v>3</v>
      </c>
      <c r="E306" s="191">
        <v>2</v>
      </c>
      <c r="F306" s="191">
        <f>Max!$B$3*C306</f>
        <v>150</v>
      </c>
      <c r="G306" s="224"/>
      <c r="H306" s="225"/>
      <c r="I306" s="224">
        <f t="shared" si="12"/>
        <v>6</v>
      </c>
      <c r="J306" s="225">
        <f t="shared" si="13"/>
        <v>900</v>
      </c>
      <c r="K306" s="224"/>
      <c r="L306" s="225"/>
    </row>
    <row r="307" spans="1:12" ht="12.75" customHeight="1">
      <c r="A307" s="26"/>
      <c r="B307" s="13"/>
      <c r="C307" s="192">
        <v>0.8</v>
      </c>
      <c r="D307" s="200">
        <v>2</v>
      </c>
      <c r="E307" s="191">
        <v>3</v>
      </c>
      <c r="F307" s="191">
        <f>Max!$B$3*C307</f>
        <v>160</v>
      </c>
      <c r="G307" s="224"/>
      <c r="H307" s="225"/>
      <c r="I307" s="224">
        <f t="shared" si="12"/>
        <v>6</v>
      </c>
      <c r="J307" s="225">
        <f t="shared" si="13"/>
        <v>960</v>
      </c>
      <c r="K307" s="224"/>
      <c r="L307" s="225"/>
    </row>
    <row r="308" spans="1:12" ht="12.75" customHeight="1">
      <c r="A308" s="26"/>
      <c r="B308" s="13"/>
      <c r="C308" s="192">
        <v>0.75</v>
      </c>
      <c r="D308" s="200">
        <v>3</v>
      </c>
      <c r="E308" s="191">
        <v>2</v>
      </c>
      <c r="F308" s="191">
        <f>Max!$B$3*C308</f>
        <v>150</v>
      </c>
      <c r="G308" s="224"/>
      <c r="H308" s="225"/>
      <c r="I308" s="224">
        <f t="shared" si="12"/>
        <v>6</v>
      </c>
      <c r="J308" s="225">
        <f t="shared" si="13"/>
        <v>900</v>
      </c>
      <c r="K308" s="224"/>
      <c r="L308" s="225"/>
    </row>
    <row r="309" spans="1:12" ht="12.75" customHeight="1">
      <c r="A309" s="26"/>
      <c r="B309" s="13"/>
      <c r="C309" s="192">
        <v>0.7</v>
      </c>
      <c r="D309" s="200">
        <v>4</v>
      </c>
      <c r="E309" s="191">
        <v>1</v>
      </c>
      <c r="F309" s="191">
        <f>Max!$B$3*C309</f>
        <v>140</v>
      </c>
      <c r="G309" s="224"/>
      <c r="H309" s="225"/>
      <c r="I309" s="224">
        <f t="shared" si="12"/>
        <v>4</v>
      </c>
      <c r="J309" s="225">
        <f t="shared" si="13"/>
        <v>560</v>
      </c>
      <c r="K309" s="224"/>
      <c r="L309" s="225"/>
    </row>
    <row r="310" spans="1:12" ht="12.75" customHeight="1">
      <c r="A310" s="26"/>
      <c r="B310" s="13"/>
      <c r="C310" s="192">
        <v>0.65</v>
      </c>
      <c r="D310" s="200">
        <v>5</v>
      </c>
      <c r="E310" s="191">
        <v>1</v>
      </c>
      <c r="F310" s="191">
        <f>Max!$B$3*C310</f>
        <v>130</v>
      </c>
      <c r="G310" s="224"/>
      <c r="H310" s="225"/>
      <c r="I310" s="224">
        <f t="shared" si="12"/>
        <v>5</v>
      </c>
      <c r="J310" s="225">
        <f t="shared" si="13"/>
        <v>650</v>
      </c>
      <c r="K310" s="224"/>
      <c r="L310" s="225"/>
    </row>
    <row r="311" spans="1:12" ht="12.75" customHeight="1">
      <c r="A311" s="26"/>
      <c r="B311" s="13"/>
      <c r="C311" s="192">
        <v>0.6</v>
      </c>
      <c r="D311" s="200">
        <v>6</v>
      </c>
      <c r="E311" s="191">
        <v>1</v>
      </c>
      <c r="F311" s="191">
        <f>Max!$B$3*C311</f>
        <v>120</v>
      </c>
      <c r="G311" s="224"/>
      <c r="H311" s="225"/>
      <c r="I311" s="224">
        <f t="shared" si="12"/>
        <v>6</v>
      </c>
      <c r="J311" s="225">
        <f t="shared" si="13"/>
        <v>720</v>
      </c>
      <c r="K311" s="224"/>
      <c r="L311" s="225"/>
    </row>
    <row r="312" spans="1:12" ht="12.75" customHeight="1">
      <c r="A312" s="26"/>
      <c r="B312" s="13"/>
      <c r="C312" s="192">
        <v>0.55</v>
      </c>
      <c r="D312" s="200">
        <v>7</v>
      </c>
      <c r="E312" s="191">
        <v>1</v>
      </c>
      <c r="F312" s="191">
        <f>Max!$B$3*C312</f>
        <v>110.00000000000001</v>
      </c>
      <c r="G312" s="224"/>
      <c r="H312" s="225"/>
      <c r="I312" s="224">
        <f t="shared" si="12"/>
        <v>7</v>
      </c>
      <c r="J312" s="225">
        <f t="shared" si="13"/>
        <v>770.0000000000001</v>
      </c>
      <c r="K312" s="224"/>
      <c r="L312" s="225"/>
    </row>
    <row r="313" spans="1:12" ht="12.75" customHeight="1">
      <c r="A313" s="26"/>
      <c r="B313" s="13"/>
      <c r="C313" s="192">
        <v>0.5</v>
      </c>
      <c r="D313" s="200">
        <v>8</v>
      </c>
      <c r="E313" s="191">
        <v>1</v>
      </c>
      <c r="F313" s="191">
        <f>Max!$B$3*C313</f>
        <v>100</v>
      </c>
      <c r="G313" s="224"/>
      <c r="H313" s="225"/>
      <c r="I313" s="224">
        <f t="shared" si="12"/>
        <v>8</v>
      </c>
      <c r="J313" s="225">
        <f t="shared" si="13"/>
        <v>800</v>
      </c>
      <c r="K313" s="224"/>
      <c r="L313" s="225"/>
    </row>
    <row r="314" spans="1:12" ht="12.75" customHeight="1">
      <c r="A314" s="44">
        <v>3</v>
      </c>
      <c r="B314" s="45" t="s">
        <v>73</v>
      </c>
      <c r="C314" s="47"/>
      <c r="D314" s="202">
        <v>8</v>
      </c>
      <c r="E314" s="193">
        <v>4</v>
      </c>
      <c r="F314" s="48"/>
      <c r="G314" s="224"/>
      <c r="H314" s="225"/>
      <c r="I314" s="224"/>
      <c r="J314" s="225"/>
      <c r="K314" s="224"/>
      <c r="L314" s="225"/>
    </row>
    <row r="315" spans="1:12" ht="12.75" customHeight="1">
      <c r="A315" s="28">
        <v>4</v>
      </c>
      <c r="B315" s="21" t="s">
        <v>118</v>
      </c>
      <c r="C315" s="196">
        <v>0.5</v>
      </c>
      <c r="D315" s="201">
        <v>4</v>
      </c>
      <c r="E315" s="195">
        <v>1</v>
      </c>
      <c r="F315" s="195">
        <f>Max!$B$4*C315</f>
        <v>110</v>
      </c>
      <c r="G315" s="224"/>
      <c r="H315" s="225"/>
      <c r="I315" s="224"/>
      <c r="J315" s="225"/>
      <c r="K315" s="224">
        <f>D315*E315</f>
        <v>4</v>
      </c>
      <c r="L315" s="225">
        <f>F315*K315</f>
        <v>440</v>
      </c>
    </row>
    <row r="316" spans="1:12" ht="12.75" customHeight="1">
      <c r="A316" s="28"/>
      <c r="B316" s="21"/>
      <c r="C316" s="196">
        <v>0.6</v>
      </c>
      <c r="D316" s="201">
        <v>4</v>
      </c>
      <c r="E316" s="195">
        <v>1</v>
      </c>
      <c r="F316" s="195">
        <f>Max!$B$4*C316</f>
        <v>132</v>
      </c>
      <c r="G316" s="224"/>
      <c r="H316" s="225"/>
      <c r="I316" s="224"/>
      <c r="J316" s="225"/>
      <c r="K316" s="224">
        <f>D316*E316</f>
        <v>4</v>
      </c>
      <c r="L316" s="225">
        <f>F316*K316</f>
        <v>528</v>
      </c>
    </row>
    <row r="317" spans="1:12" ht="12.75" customHeight="1">
      <c r="A317" s="28"/>
      <c r="B317" s="21"/>
      <c r="C317" s="196">
        <v>0.7</v>
      </c>
      <c r="D317" s="201">
        <v>3</v>
      </c>
      <c r="E317" s="195">
        <v>5</v>
      </c>
      <c r="F317" s="195">
        <f>Max!$B$4*C317</f>
        <v>154</v>
      </c>
      <c r="G317" s="224"/>
      <c r="H317" s="225"/>
      <c r="I317" s="224"/>
      <c r="J317" s="225"/>
      <c r="K317" s="224">
        <f>D317*E317</f>
        <v>15</v>
      </c>
      <c r="L317" s="225">
        <f>F317*K317</f>
        <v>2310</v>
      </c>
    </row>
    <row r="318" spans="1:12" ht="12.75" customHeight="1">
      <c r="A318" s="27">
        <v>5</v>
      </c>
      <c r="B318" s="17" t="s">
        <v>86</v>
      </c>
      <c r="C318" s="194"/>
      <c r="D318" s="193">
        <v>4</v>
      </c>
      <c r="E318" s="193">
        <v>6</v>
      </c>
      <c r="F318" s="193"/>
      <c r="G318" s="224"/>
      <c r="H318" s="225"/>
      <c r="I318" s="224"/>
      <c r="J318" s="225"/>
      <c r="K318" s="224"/>
      <c r="L318" s="225"/>
    </row>
    <row r="319" spans="1:12" ht="12.75" customHeight="1">
      <c r="A319" s="27">
        <v>6</v>
      </c>
      <c r="B319" s="17" t="s">
        <v>87</v>
      </c>
      <c r="C319" s="194"/>
      <c r="D319" s="202">
        <v>10</v>
      </c>
      <c r="E319" s="193">
        <v>4</v>
      </c>
      <c r="F319" s="193"/>
      <c r="G319" s="224"/>
      <c r="H319" s="225"/>
      <c r="I319" s="224"/>
      <c r="J319" s="225"/>
      <c r="K319" s="224"/>
      <c r="L319" s="225"/>
    </row>
    <row r="320" spans="3:12" ht="12.75" customHeight="1">
      <c r="C320" s="182"/>
      <c r="D320" s="180"/>
      <c r="E320" s="180"/>
      <c r="F320" s="180"/>
      <c r="G320" s="224"/>
      <c r="H320" s="225"/>
      <c r="I320" s="224"/>
      <c r="J320" s="225"/>
      <c r="K320" s="224"/>
      <c r="L320" s="225"/>
    </row>
    <row r="321" spans="1:12" ht="12.75" customHeight="1">
      <c r="A321" s="4" t="s">
        <v>102</v>
      </c>
      <c r="C321" s="7" t="s">
        <v>8</v>
      </c>
      <c r="D321" s="217" t="s">
        <v>6</v>
      </c>
      <c r="E321" s="217" t="s">
        <v>7</v>
      </c>
      <c r="F321" s="29" t="s">
        <v>9</v>
      </c>
      <c r="G321" s="224"/>
      <c r="H321" s="225"/>
      <c r="I321" s="224"/>
      <c r="J321" s="225"/>
      <c r="K321" s="224"/>
      <c r="L321" s="225"/>
    </row>
    <row r="322" spans="1:12" ht="12.75" customHeight="1">
      <c r="A322" s="25">
        <v>1</v>
      </c>
      <c r="B322" s="9" t="s">
        <v>4</v>
      </c>
      <c r="C322" s="184">
        <v>0.5</v>
      </c>
      <c r="D322" s="203">
        <v>5</v>
      </c>
      <c r="E322" s="183">
        <v>1</v>
      </c>
      <c r="F322" s="183">
        <f>Max!$B$2*C322</f>
        <v>105</v>
      </c>
      <c r="G322" s="224">
        <f>D322*E322</f>
        <v>5</v>
      </c>
      <c r="H322" s="225">
        <f>F322*G322</f>
        <v>525</v>
      </c>
      <c r="I322" s="224"/>
      <c r="J322" s="225"/>
      <c r="K322" s="224"/>
      <c r="L322" s="225"/>
    </row>
    <row r="323" spans="1:12" ht="12.75" customHeight="1">
      <c r="A323" s="25"/>
      <c r="B323" s="9"/>
      <c r="C323" s="184">
        <v>0.6</v>
      </c>
      <c r="D323" s="203">
        <v>4</v>
      </c>
      <c r="E323" s="183">
        <v>1</v>
      </c>
      <c r="F323" s="183">
        <f>Max!$B$2*C323</f>
        <v>126</v>
      </c>
      <c r="G323" s="224">
        <f>D323*E323</f>
        <v>4</v>
      </c>
      <c r="H323" s="225">
        <f>F323*G323</f>
        <v>504</v>
      </c>
      <c r="I323" s="224"/>
      <c r="J323" s="225"/>
      <c r="K323" s="224"/>
      <c r="L323" s="225"/>
    </row>
    <row r="324" spans="1:12" ht="12.75" customHeight="1">
      <c r="A324" s="25"/>
      <c r="B324" s="9"/>
      <c r="C324" s="184">
        <v>0.7</v>
      </c>
      <c r="D324" s="203">
        <v>3</v>
      </c>
      <c r="E324" s="183">
        <v>2</v>
      </c>
      <c r="F324" s="183">
        <f>Max!$B$2*C324</f>
        <v>147</v>
      </c>
      <c r="G324" s="224">
        <f>D324*E324</f>
        <v>6</v>
      </c>
      <c r="H324" s="225">
        <f>F324*G324</f>
        <v>882</v>
      </c>
      <c r="I324" s="224"/>
      <c r="J324" s="225"/>
      <c r="K324" s="224"/>
      <c r="L324" s="225"/>
    </row>
    <row r="325" spans="1:12" ht="12.75" customHeight="1">
      <c r="A325" s="25"/>
      <c r="B325" s="9"/>
      <c r="C325" s="184">
        <v>0.8</v>
      </c>
      <c r="D325" s="203">
        <v>3</v>
      </c>
      <c r="E325" s="183">
        <v>5</v>
      </c>
      <c r="F325" s="183">
        <f>Max!$B$2*C325</f>
        <v>168</v>
      </c>
      <c r="G325" s="224">
        <f>D325*E325</f>
        <v>15</v>
      </c>
      <c r="H325" s="225">
        <f>F325*G325</f>
        <v>2520</v>
      </c>
      <c r="I325" s="224"/>
      <c r="J325" s="225"/>
      <c r="K325" s="224"/>
      <c r="L325" s="225"/>
    </row>
    <row r="326" spans="1:12" ht="12.75" customHeight="1">
      <c r="A326" s="26">
        <v>2</v>
      </c>
      <c r="B326" s="13" t="s">
        <v>107</v>
      </c>
      <c r="C326" s="192">
        <v>0.5</v>
      </c>
      <c r="D326" s="200">
        <v>5</v>
      </c>
      <c r="E326" s="191">
        <v>1</v>
      </c>
      <c r="F326" s="191">
        <f>Max!$B$3*C326</f>
        <v>100</v>
      </c>
      <c r="G326" s="224"/>
      <c r="H326" s="225"/>
      <c r="I326" s="224">
        <f>D326*E326</f>
        <v>5</v>
      </c>
      <c r="J326" s="225">
        <f>F326*I326</f>
        <v>500</v>
      </c>
      <c r="K326" s="224"/>
      <c r="L326" s="225"/>
    </row>
    <row r="327" spans="1:12" ht="12.75" customHeight="1">
      <c r="A327" s="26"/>
      <c r="B327" s="13"/>
      <c r="C327" s="192">
        <v>0.6</v>
      </c>
      <c r="D327" s="200">
        <v>4</v>
      </c>
      <c r="E327" s="191">
        <v>1</v>
      </c>
      <c r="F327" s="191">
        <f>Max!$B$3*C327</f>
        <v>120</v>
      </c>
      <c r="G327" s="224"/>
      <c r="H327" s="225"/>
      <c r="I327" s="224">
        <f>D327*E327</f>
        <v>4</v>
      </c>
      <c r="J327" s="225">
        <f>F327*I327</f>
        <v>480</v>
      </c>
      <c r="K327" s="224"/>
      <c r="L327" s="225"/>
    </row>
    <row r="328" spans="1:12" ht="12.75" customHeight="1">
      <c r="A328" s="26"/>
      <c r="B328" s="13"/>
      <c r="C328" s="192">
        <v>0.7</v>
      </c>
      <c r="D328" s="200">
        <v>3</v>
      </c>
      <c r="E328" s="191">
        <v>2</v>
      </c>
      <c r="F328" s="191">
        <f>Max!$B$3*C328</f>
        <v>140</v>
      </c>
      <c r="G328" s="224"/>
      <c r="H328" s="225"/>
      <c r="I328" s="224">
        <f>D328*E328</f>
        <v>6</v>
      </c>
      <c r="J328" s="225">
        <f>F328*I328</f>
        <v>840</v>
      </c>
      <c r="K328" s="224"/>
      <c r="L328" s="225"/>
    </row>
    <row r="329" spans="1:12" ht="12.75" customHeight="1">
      <c r="A329" s="26"/>
      <c r="B329" s="13"/>
      <c r="C329" s="192">
        <v>0.8</v>
      </c>
      <c r="D329" s="200">
        <v>3</v>
      </c>
      <c r="E329" s="191">
        <v>5</v>
      </c>
      <c r="F329" s="191">
        <f>Max!$B$3*C329</f>
        <v>160</v>
      </c>
      <c r="G329" s="224"/>
      <c r="H329" s="225"/>
      <c r="I329" s="224">
        <f>D329*E329</f>
        <v>15</v>
      </c>
      <c r="J329" s="225">
        <f>F329*I329</f>
        <v>2400</v>
      </c>
      <c r="K329" s="224"/>
      <c r="L329" s="225"/>
    </row>
    <row r="330" spans="1:12" ht="12.75" customHeight="1">
      <c r="A330" s="44">
        <v>3</v>
      </c>
      <c r="B330" s="45" t="s">
        <v>73</v>
      </c>
      <c r="C330" s="47"/>
      <c r="D330" s="46">
        <v>8</v>
      </c>
      <c r="E330" s="48">
        <v>4</v>
      </c>
      <c r="F330" s="48"/>
      <c r="G330" s="224"/>
      <c r="H330" s="225"/>
      <c r="I330" s="224"/>
      <c r="J330" s="225"/>
      <c r="K330" s="224"/>
      <c r="L330" s="225"/>
    </row>
    <row r="331" spans="1:12" ht="12.75" customHeight="1">
      <c r="A331" s="25">
        <v>4</v>
      </c>
      <c r="B331" s="9" t="s">
        <v>4</v>
      </c>
      <c r="C331" s="184">
        <v>0.5</v>
      </c>
      <c r="D331" s="203">
        <v>5</v>
      </c>
      <c r="E331" s="183">
        <v>1</v>
      </c>
      <c r="F331" s="183">
        <f>Max!$B$2*C331</f>
        <v>105</v>
      </c>
      <c r="G331" s="224">
        <f>D331*E331</f>
        <v>5</v>
      </c>
      <c r="H331" s="225">
        <f>F331*G331</f>
        <v>525</v>
      </c>
      <c r="I331" s="224"/>
      <c r="J331" s="225"/>
      <c r="K331" s="224"/>
      <c r="L331" s="225"/>
    </row>
    <row r="332" spans="1:12" ht="12.75" customHeight="1">
      <c r="A332" s="25"/>
      <c r="B332" s="9"/>
      <c r="C332" s="184">
        <v>0.6</v>
      </c>
      <c r="D332" s="203">
        <v>5</v>
      </c>
      <c r="E332" s="183">
        <v>1</v>
      </c>
      <c r="F332" s="183">
        <f>Max!$B$2*C332</f>
        <v>126</v>
      </c>
      <c r="G332" s="224">
        <f>D332*E332</f>
        <v>5</v>
      </c>
      <c r="H332" s="225">
        <f>F332*G332</f>
        <v>630</v>
      </c>
      <c r="I332" s="224"/>
      <c r="J332" s="225"/>
      <c r="K332" s="224"/>
      <c r="L332" s="225"/>
    </row>
    <row r="333" spans="1:12" ht="12.75" customHeight="1">
      <c r="A333" s="25"/>
      <c r="B333" s="9"/>
      <c r="C333" s="184">
        <v>0.7</v>
      </c>
      <c r="D333" s="203">
        <v>5</v>
      </c>
      <c r="E333" s="183">
        <v>5</v>
      </c>
      <c r="F333" s="183">
        <f>Max!$B$2*C333</f>
        <v>147</v>
      </c>
      <c r="G333" s="224">
        <f>D333*E333</f>
        <v>25</v>
      </c>
      <c r="H333" s="225">
        <f>F333*G333</f>
        <v>3675</v>
      </c>
      <c r="I333" s="224"/>
      <c r="J333" s="225"/>
      <c r="K333" s="224"/>
      <c r="L333" s="225"/>
    </row>
    <row r="334" spans="1:12" ht="12.75" customHeight="1">
      <c r="A334" s="27">
        <v>5</v>
      </c>
      <c r="B334" s="219" t="s">
        <v>16</v>
      </c>
      <c r="C334" s="194"/>
      <c r="D334" s="202">
        <v>10</v>
      </c>
      <c r="E334" s="193">
        <v>5</v>
      </c>
      <c r="F334" s="193"/>
      <c r="G334" s="224"/>
      <c r="H334" s="225"/>
      <c r="I334" s="224"/>
      <c r="J334" s="225"/>
      <c r="K334" s="224"/>
      <c r="L334" s="225"/>
    </row>
    <row r="335" spans="1:12" ht="12.75" customHeight="1">
      <c r="A335" s="27">
        <v>6</v>
      </c>
      <c r="B335" s="219" t="s">
        <v>111</v>
      </c>
      <c r="C335" s="194"/>
      <c r="D335" s="202">
        <v>5</v>
      </c>
      <c r="E335" s="193">
        <v>5</v>
      </c>
      <c r="F335" s="193"/>
      <c r="G335" s="224"/>
      <c r="H335" s="225"/>
      <c r="I335" s="224"/>
      <c r="J335" s="225"/>
      <c r="K335" s="224"/>
      <c r="L335" s="225"/>
    </row>
    <row r="336" spans="3:12" ht="12.75" customHeight="1">
      <c r="C336" s="7"/>
      <c r="D336" s="29"/>
      <c r="E336" s="29"/>
      <c r="F336" s="29"/>
      <c r="G336" s="224"/>
      <c r="H336" s="225"/>
      <c r="I336" s="224"/>
      <c r="J336" s="225"/>
      <c r="K336" s="224"/>
      <c r="L336" s="225"/>
    </row>
    <row r="337" spans="1:12" ht="12.75" customHeight="1">
      <c r="A337" s="4" t="s">
        <v>103</v>
      </c>
      <c r="C337" s="7" t="s">
        <v>8</v>
      </c>
      <c r="D337" s="217" t="s">
        <v>6</v>
      </c>
      <c r="E337" s="217" t="s">
        <v>7</v>
      </c>
      <c r="F337" s="29" t="s">
        <v>9</v>
      </c>
      <c r="G337" s="224"/>
      <c r="H337" s="225"/>
      <c r="I337" s="224"/>
      <c r="J337" s="225"/>
      <c r="K337" s="224"/>
      <c r="L337" s="225"/>
    </row>
    <row r="338" spans="1:12" ht="12.75" customHeight="1">
      <c r="A338" s="26">
        <v>1</v>
      </c>
      <c r="B338" s="13" t="s">
        <v>107</v>
      </c>
      <c r="C338" s="192">
        <v>0.5</v>
      </c>
      <c r="D338" s="200">
        <v>6</v>
      </c>
      <c r="E338" s="191">
        <v>1</v>
      </c>
      <c r="F338" s="191">
        <f>Max!$B$3*C338</f>
        <v>100</v>
      </c>
      <c r="G338" s="224"/>
      <c r="H338" s="225"/>
      <c r="I338" s="224">
        <f>D338*E338</f>
        <v>6</v>
      </c>
      <c r="J338" s="225">
        <f>F338*I338</f>
        <v>600</v>
      </c>
      <c r="K338" s="224"/>
      <c r="L338" s="225"/>
    </row>
    <row r="339" spans="1:12" ht="12.75" customHeight="1">
      <c r="A339" s="26"/>
      <c r="B339" s="13"/>
      <c r="C339" s="192">
        <v>0.6</v>
      </c>
      <c r="D339" s="200">
        <v>6</v>
      </c>
      <c r="E339" s="191">
        <v>2</v>
      </c>
      <c r="F339" s="191">
        <f>Max!$B$3*C339</f>
        <v>120</v>
      </c>
      <c r="G339" s="224"/>
      <c r="H339" s="225"/>
      <c r="I339" s="224">
        <f>D339*E339</f>
        <v>12</v>
      </c>
      <c r="J339" s="225">
        <f>F339*I339</f>
        <v>1440</v>
      </c>
      <c r="K339" s="224"/>
      <c r="L339" s="225"/>
    </row>
    <row r="340" spans="1:12" ht="12.75" customHeight="1">
      <c r="A340" s="26"/>
      <c r="B340" s="13"/>
      <c r="C340" s="192">
        <v>0.65</v>
      </c>
      <c r="D340" s="200">
        <v>6</v>
      </c>
      <c r="E340" s="191">
        <v>4</v>
      </c>
      <c r="F340" s="191">
        <f>Max!$B$3*C340</f>
        <v>130</v>
      </c>
      <c r="G340" s="224"/>
      <c r="H340" s="225"/>
      <c r="I340" s="224">
        <f>D340*E340</f>
        <v>24</v>
      </c>
      <c r="J340" s="225">
        <f>F340*I340</f>
        <v>3120</v>
      </c>
      <c r="K340" s="224"/>
      <c r="L340" s="225"/>
    </row>
    <row r="341" spans="1:12" ht="12.75" customHeight="1">
      <c r="A341" s="27">
        <v>2</v>
      </c>
      <c r="B341" s="17" t="s">
        <v>72</v>
      </c>
      <c r="C341" s="194"/>
      <c r="D341" s="202">
        <v>4</v>
      </c>
      <c r="E341" s="193">
        <v>5</v>
      </c>
      <c r="F341" s="193"/>
      <c r="G341" s="224"/>
      <c r="H341" s="225"/>
      <c r="I341" s="224"/>
      <c r="J341" s="225"/>
      <c r="K341" s="224"/>
      <c r="L341" s="225"/>
    </row>
    <row r="342" spans="1:12" ht="12.75" customHeight="1">
      <c r="A342" s="28">
        <v>3</v>
      </c>
      <c r="B342" s="21" t="s">
        <v>11</v>
      </c>
      <c r="C342" s="196">
        <v>0.5</v>
      </c>
      <c r="D342" s="201">
        <v>4</v>
      </c>
      <c r="E342" s="195">
        <v>1</v>
      </c>
      <c r="F342" s="195">
        <f>Max!$B$4*C342</f>
        <v>110</v>
      </c>
      <c r="G342" s="224"/>
      <c r="H342" s="225"/>
      <c r="I342" s="224"/>
      <c r="J342" s="225"/>
      <c r="K342" s="224">
        <f>D342*E342</f>
        <v>4</v>
      </c>
      <c r="L342" s="225">
        <f>F342*K342</f>
        <v>440</v>
      </c>
    </row>
    <row r="343" spans="1:12" ht="12.75" customHeight="1">
      <c r="A343" s="28"/>
      <c r="B343" s="21"/>
      <c r="C343" s="196">
        <v>0.6</v>
      </c>
      <c r="D343" s="201">
        <v>4</v>
      </c>
      <c r="E343" s="195">
        <v>1</v>
      </c>
      <c r="F343" s="195">
        <f>Max!$B$4*C343</f>
        <v>132</v>
      </c>
      <c r="G343" s="224"/>
      <c r="H343" s="225"/>
      <c r="I343" s="224"/>
      <c r="J343" s="225"/>
      <c r="K343" s="224">
        <f>D343*E343</f>
        <v>4</v>
      </c>
      <c r="L343" s="225">
        <f>F343*K343</f>
        <v>528</v>
      </c>
    </row>
    <row r="344" spans="1:12" ht="12.75" customHeight="1">
      <c r="A344" s="28"/>
      <c r="B344" s="21"/>
      <c r="C344" s="196">
        <v>0.7</v>
      </c>
      <c r="D344" s="201">
        <v>3</v>
      </c>
      <c r="E344" s="195">
        <v>2</v>
      </c>
      <c r="F344" s="195">
        <f>Max!$B$4*C344</f>
        <v>154</v>
      </c>
      <c r="G344" s="224"/>
      <c r="H344" s="225"/>
      <c r="I344" s="224"/>
      <c r="J344" s="225"/>
      <c r="K344" s="224">
        <f>D344*E344</f>
        <v>6</v>
      </c>
      <c r="L344" s="225">
        <f>F344*K344</f>
        <v>924</v>
      </c>
    </row>
    <row r="345" spans="1:12" ht="12.75" customHeight="1">
      <c r="A345" s="28"/>
      <c r="B345" s="21"/>
      <c r="C345" s="196">
        <v>0.8</v>
      </c>
      <c r="D345" s="201">
        <v>2</v>
      </c>
      <c r="E345" s="195">
        <v>6</v>
      </c>
      <c r="F345" s="195">
        <f>Max!$B$4*C345</f>
        <v>176</v>
      </c>
      <c r="G345" s="224"/>
      <c r="H345" s="225"/>
      <c r="I345" s="224"/>
      <c r="J345" s="225"/>
      <c r="K345" s="224">
        <f>D345*E345</f>
        <v>12</v>
      </c>
      <c r="L345" s="225">
        <f>F345*K345</f>
        <v>2112</v>
      </c>
    </row>
    <row r="346" spans="1:12" ht="12.75" customHeight="1">
      <c r="A346" s="27">
        <v>5</v>
      </c>
      <c r="B346" s="17" t="s">
        <v>112</v>
      </c>
      <c r="C346" s="194"/>
      <c r="D346" s="202">
        <v>5</v>
      </c>
      <c r="E346" s="193">
        <v>6</v>
      </c>
      <c r="F346" s="193"/>
      <c r="G346" s="224"/>
      <c r="H346" s="225"/>
      <c r="I346" s="224"/>
      <c r="J346" s="225"/>
      <c r="K346" s="224"/>
      <c r="L346" s="225"/>
    </row>
    <row r="347" spans="1:12" ht="12.75" customHeight="1">
      <c r="A347" s="27">
        <v>5</v>
      </c>
      <c r="B347" s="17" t="s">
        <v>10</v>
      </c>
      <c r="C347" s="194"/>
      <c r="D347" s="202">
        <v>10</v>
      </c>
      <c r="E347" s="193">
        <v>3</v>
      </c>
      <c r="F347" s="193"/>
      <c r="G347" s="224"/>
      <c r="H347" s="225"/>
      <c r="I347" s="224"/>
      <c r="J347" s="225"/>
      <c r="K347" s="224"/>
      <c r="L347" s="225"/>
    </row>
    <row r="348" spans="3:12" ht="12.75" customHeight="1">
      <c r="C348" s="182"/>
      <c r="D348" s="180"/>
      <c r="E348" s="180"/>
      <c r="F348" s="180"/>
      <c r="G348" s="226">
        <f aca="true" t="shared" si="14" ref="G348:L348">SUM(G283:G347)</f>
        <v>95</v>
      </c>
      <c r="H348" s="227">
        <f t="shared" si="14"/>
        <v>13692</v>
      </c>
      <c r="I348" s="226">
        <f t="shared" si="14"/>
        <v>186</v>
      </c>
      <c r="J348" s="227">
        <f t="shared" si="14"/>
        <v>24490</v>
      </c>
      <c r="K348" s="226">
        <f t="shared" si="14"/>
        <v>78</v>
      </c>
      <c r="L348" s="227">
        <f t="shared" si="14"/>
        <v>11814</v>
      </c>
    </row>
    <row r="349" spans="1:12" ht="12.75" customHeight="1">
      <c r="A349" s="4" t="s">
        <v>117</v>
      </c>
      <c r="B349" s="4"/>
      <c r="C349" s="182"/>
      <c r="D349" s="180"/>
      <c r="E349" s="180"/>
      <c r="F349" s="180"/>
      <c r="G349" s="224"/>
      <c r="H349" s="225"/>
      <c r="I349" s="224"/>
      <c r="J349" s="225"/>
      <c r="K349" s="224"/>
      <c r="L349" s="225"/>
    </row>
    <row r="350" spans="1:12" ht="12.75" customHeight="1">
      <c r="A350" s="4" t="s">
        <v>100</v>
      </c>
      <c r="C350" s="7" t="s">
        <v>8</v>
      </c>
      <c r="D350" s="217" t="s">
        <v>6</v>
      </c>
      <c r="E350" s="217" t="s">
        <v>7</v>
      </c>
      <c r="F350" s="29" t="s">
        <v>9</v>
      </c>
      <c r="G350" s="224"/>
      <c r="H350" s="225"/>
      <c r="I350" s="224"/>
      <c r="J350" s="225"/>
      <c r="K350" s="224"/>
      <c r="L350" s="225"/>
    </row>
    <row r="351" spans="1:12" ht="12.75" customHeight="1">
      <c r="A351" s="25">
        <v>1</v>
      </c>
      <c r="B351" s="9" t="s">
        <v>4</v>
      </c>
      <c r="C351" s="184">
        <v>0.5</v>
      </c>
      <c r="D351" s="203">
        <v>5</v>
      </c>
      <c r="E351" s="183">
        <v>1</v>
      </c>
      <c r="F351" s="183">
        <f>Max!$B$2*C351</f>
        <v>105</v>
      </c>
      <c r="G351" s="224">
        <f aca="true" t="shared" si="15" ref="G351:G356">D351*E351</f>
        <v>5</v>
      </c>
      <c r="H351" s="225">
        <f aca="true" t="shared" si="16" ref="H351:H356">F351*G351</f>
        <v>525</v>
      </c>
      <c r="I351" s="224"/>
      <c r="J351" s="225"/>
      <c r="K351" s="224"/>
      <c r="L351" s="225"/>
    </row>
    <row r="352" spans="1:12" ht="12.75" customHeight="1">
      <c r="A352" s="25"/>
      <c r="B352" s="9"/>
      <c r="C352" s="184">
        <v>0.6</v>
      </c>
      <c r="D352" s="203">
        <v>4</v>
      </c>
      <c r="E352" s="183">
        <v>1</v>
      </c>
      <c r="F352" s="183">
        <f>Max!$B$2*C352</f>
        <v>126</v>
      </c>
      <c r="G352" s="224">
        <f t="shared" si="15"/>
        <v>4</v>
      </c>
      <c r="H352" s="225">
        <f t="shared" si="16"/>
        <v>504</v>
      </c>
      <c r="I352" s="224"/>
      <c r="J352" s="225"/>
      <c r="K352" s="224"/>
      <c r="L352" s="225"/>
    </row>
    <row r="353" spans="1:12" ht="12.75" customHeight="1">
      <c r="A353" s="25"/>
      <c r="B353" s="9"/>
      <c r="C353" s="184">
        <v>0.7</v>
      </c>
      <c r="D353" s="203">
        <v>3</v>
      </c>
      <c r="E353" s="183">
        <v>2</v>
      </c>
      <c r="F353" s="183">
        <f>Max!$B$2*C353</f>
        <v>147</v>
      </c>
      <c r="G353" s="224">
        <f t="shared" si="15"/>
        <v>6</v>
      </c>
      <c r="H353" s="225">
        <f t="shared" si="16"/>
        <v>882</v>
      </c>
      <c r="I353" s="224"/>
      <c r="J353" s="225"/>
      <c r="K353" s="224"/>
      <c r="L353" s="225"/>
    </row>
    <row r="354" spans="1:12" ht="12.75" customHeight="1">
      <c r="A354" s="25"/>
      <c r="B354" s="9"/>
      <c r="C354" s="184">
        <v>0.8</v>
      </c>
      <c r="D354" s="203">
        <v>3</v>
      </c>
      <c r="E354" s="183">
        <v>2</v>
      </c>
      <c r="F354" s="183">
        <f>Max!$B$2*C354</f>
        <v>168</v>
      </c>
      <c r="G354" s="224">
        <f t="shared" si="15"/>
        <v>6</v>
      </c>
      <c r="H354" s="225">
        <f t="shared" si="16"/>
        <v>1008</v>
      </c>
      <c r="I354" s="224"/>
      <c r="J354" s="225"/>
      <c r="K354" s="224"/>
      <c r="L354" s="225"/>
    </row>
    <row r="355" spans="1:12" ht="12.75" customHeight="1">
      <c r="A355" s="25"/>
      <c r="B355" s="9"/>
      <c r="C355" s="184">
        <v>0.85</v>
      </c>
      <c r="D355" s="203">
        <v>2</v>
      </c>
      <c r="E355" s="183">
        <v>2</v>
      </c>
      <c r="F355" s="183">
        <f>Max!$B$2*C355</f>
        <v>178.5</v>
      </c>
      <c r="G355" s="224">
        <f t="shared" si="15"/>
        <v>4</v>
      </c>
      <c r="H355" s="225">
        <f t="shared" si="16"/>
        <v>714</v>
      </c>
      <c r="I355" s="224"/>
      <c r="J355" s="225"/>
      <c r="K355" s="224"/>
      <c r="L355" s="225"/>
    </row>
    <row r="356" spans="1:12" ht="12.75" customHeight="1">
      <c r="A356" s="25"/>
      <c r="B356" s="9"/>
      <c r="C356" s="184">
        <v>0.9</v>
      </c>
      <c r="D356" s="203">
        <v>1</v>
      </c>
      <c r="E356" s="183">
        <v>2</v>
      </c>
      <c r="F356" s="183">
        <f>Max!$B$2*C356</f>
        <v>189</v>
      </c>
      <c r="G356" s="224">
        <f t="shared" si="15"/>
        <v>2</v>
      </c>
      <c r="H356" s="225">
        <f t="shared" si="16"/>
        <v>378</v>
      </c>
      <c r="I356" s="224"/>
      <c r="J356" s="225"/>
      <c r="K356" s="224"/>
      <c r="L356" s="225"/>
    </row>
    <row r="357" spans="1:12" ht="12.75" customHeight="1">
      <c r="A357" s="26">
        <v>2</v>
      </c>
      <c r="B357" s="13" t="s">
        <v>107</v>
      </c>
      <c r="C357" s="192">
        <v>0.5</v>
      </c>
      <c r="D357" s="200">
        <v>5</v>
      </c>
      <c r="E357" s="191">
        <v>1</v>
      </c>
      <c r="F357" s="191">
        <f>Max!$B$3*C357</f>
        <v>100</v>
      </c>
      <c r="G357" s="224"/>
      <c r="H357" s="225"/>
      <c r="I357" s="224">
        <f aca="true" t="shared" si="17" ref="I357:I362">D357*E357</f>
        <v>5</v>
      </c>
      <c r="J357" s="225">
        <f aca="true" t="shared" si="18" ref="J357:J362">F357*I357</f>
        <v>500</v>
      </c>
      <c r="K357" s="224"/>
      <c r="L357" s="225"/>
    </row>
    <row r="358" spans="1:12" ht="12.75" customHeight="1">
      <c r="A358" s="26"/>
      <c r="B358" s="13"/>
      <c r="C358" s="192">
        <v>0.6</v>
      </c>
      <c r="D358" s="200">
        <v>4</v>
      </c>
      <c r="E358" s="191">
        <v>1</v>
      </c>
      <c r="F358" s="191">
        <f>Max!$B$3*C358</f>
        <v>120</v>
      </c>
      <c r="G358" s="224"/>
      <c r="H358" s="225"/>
      <c r="I358" s="224">
        <f t="shared" si="17"/>
        <v>4</v>
      </c>
      <c r="J358" s="225">
        <f t="shared" si="18"/>
        <v>480</v>
      </c>
      <c r="K358" s="224"/>
      <c r="L358" s="225"/>
    </row>
    <row r="359" spans="1:12" ht="12.75" customHeight="1">
      <c r="A359" s="26"/>
      <c r="B359" s="13"/>
      <c r="C359" s="192">
        <v>0.7</v>
      </c>
      <c r="D359" s="200">
        <v>3</v>
      </c>
      <c r="E359" s="191">
        <v>2</v>
      </c>
      <c r="F359" s="191">
        <f>Max!$B$3*C359</f>
        <v>140</v>
      </c>
      <c r="G359" s="224"/>
      <c r="H359" s="225"/>
      <c r="I359" s="224">
        <f t="shared" si="17"/>
        <v>6</v>
      </c>
      <c r="J359" s="225">
        <f t="shared" si="18"/>
        <v>840</v>
      </c>
      <c r="K359" s="224"/>
      <c r="L359" s="225"/>
    </row>
    <row r="360" spans="1:12" ht="12.75" customHeight="1">
      <c r="A360" s="26"/>
      <c r="B360" s="13"/>
      <c r="C360" s="192">
        <v>0.8</v>
      </c>
      <c r="D360" s="200">
        <v>2</v>
      </c>
      <c r="E360" s="191">
        <v>2</v>
      </c>
      <c r="F360" s="191">
        <f>Max!$B$3*C360</f>
        <v>160</v>
      </c>
      <c r="G360" s="224"/>
      <c r="H360" s="225"/>
      <c r="I360" s="224">
        <f t="shared" si="17"/>
        <v>4</v>
      </c>
      <c r="J360" s="225">
        <f t="shared" si="18"/>
        <v>640</v>
      </c>
      <c r="K360" s="224"/>
      <c r="L360" s="225"/>
    </row>
    <row r="361" spans="1:12" ht="12.75" customHeight="1">
      <c r="A361" s="26"/>
      <c r="B361" s="13"/>
      <c r="C361" s="192">
        <v>0.9</v>
      </c>
      <c r="D361" s="200">
        <v>1</v>
      </c>
      <c r="E361" s="191">
        <v>3</v>
      </c>
      <c r="F361" s="191">
        <f>Max!$B$3*C361</f>
        <v>180</v>
      </c>
      <c r="G361" s="224"/>
      <c r="H361" s="225"/>
      <c r="I361" s="224">
        <f t="shared" si="17"/>
        <v>3</v>
      </c>
      <c r="J361" s="225">
        <f t="shared" si="18"/>
        <v>540</v>
      </c>
      <c r="K361" s="224"/>
      <c r="L361" s="225"/>
    </row>
    <row r="362" spans="1:12" ht="12.75" customHeight="1">
      <c r="A362" s="26"/>
      <c r="B362" s="13"/>
      <c r="C362" s="192">
        <v>0.8</v>
      </c>
      <c r="D362" s="200">
        <v>2</v>
      </c>
      <c r="E362" s="191">
        <v>2</v>
      </c>
      <c r="F362" s="191">
        <f>Max!$B$3*C362</f>
        <v>160</v>
      </c>
      <c r="G362" s="224"/>
      <c r="H362" s="225"/>
      <c r="I362" s="224">
        <f t="shared" si="17"/>
        <v>4</v>
      </c>
      <c r="J362" s="225">
        <f t="shared" si="18"/>
        <v>640</v>
      </c>
      <c r="K362" s="224"/>
      <c r="L362" s="225"/>
    </row>
    <row r="363" spans="1:12" ht="12.75" customHeight="1">
      <c r="A363" s="44">
        <v>3</v>
      </c>
      <c r="B363" s="45" t="s">
        <v>73</v>
      </c>
      <c r="C363" s="47"/>
      <c r="D363" s="46">
        <v>6</v>
      </c>
      <c r="E363" s="48">
        <v>3</v>
      </c>
      <c r="F363" s="48"/>
      <c r="G363" s="224"/>
      <c r="H363" s="225"/>
      <c r="I363" s="224"/>
      <c r="J363" s="225"/>
      <c r="K363" s="224"/>
      <c r="L363" s="225"/>
    </row>
    <row r="364" spans="1:12" ht="12.75" customHeight="1">
      <c r="A364" s="25">
        <v>4</v>
      </c>
      <c r="B364" s="9" t="s">
        <v>4</v>
      </c>
      <c r="C364" s="184">
        <v>0.55</v>
      </c>
      <c r="D364" s="203">
        <v>5</v>
      </c>
      <c r="E364" s="183">
        <v>1</v>
      </c>
      <c r="F364" s="183">
        <f>Max!$B$2*C364</f>
        <v>115.50000000000001</v>
      </c>
      <c r="G364" s="224">
        <f>D364*E364</f>
        <v>5</v>
      </c>
      <c r="H364" s="225">
        <f>F364*G364</f>
        <v>577.5000000000001</v>
      </c>
      <c r="I364" s="224"/>
      <c r="J364" s="225"/>
      <c r="K364" s="224"/>
      <c r="L364" s="225"/>
    </row>
    <row r="365" spans="1:12" ht="12.75" customHeight="1">
      <c r="A365" s="25"/>
      <c r="B365" s="9"/>
      <c r="C365" s="184">
        <v>0.65</v>
      </c>
      <c r="D365" s="203">
        <v>4</v>
      </c>
      <c r="E365" s="183">
        <v>2</v>
      </c>
      <c r="F365" s="183">
        <f>Max!$B$2*C365</f>
        <v>136.5</v>
      </c>
      <c r="G365" s="224">
        <f>D365*E365</f>
        <v>8</v>
      </c>
      <c r="H365" s="225">
        <f>F365*G365</f>
        <v>1092</v>
      </c>
      <c r="I365" s="224"/>
      <c r="J365" s="225"/>
      <c r="K365" s="224"/>
      <c r="L365" s="225"/>
    </row>
    <row r="366" spans="1:12" ht="12.75" customHeight="1">
      <c r="A366" s="25"/>
      <c r="B366" s="9"/>
      <c r="C366" s="184">
        <v>0.75</v>
      </c>
      <c r="D366" s="203">
        <v>3</v>
      </c>
      <c r="E366" s="183">
        <v>4</v>
      </c>
      <c r="F366" s="183">
        <f>Max!$B$2*C366</f>
        <v>157.5</v>
      </c>
      <c r="G366" s="224">
        <f>D366*E366</f>
        <v>12</v>
      </c>
      <c r="H366" s="225">
        <f>F366*G366</f>
        <v>1890</v>
      </c>
      <c r="I366" s="224"/>
      <c r="J366" s="225"/>
      <c r="K366" s="224"/>
      <c r="L366" s="225"/>
    </row>
    <row r="367" spans="1:12" ht="12.75" customHeight="1">
      <c r="A367" s="50">
        <v>5</v>
      </c>
      <c r="B367" s="51" t="s">
        <v>111</v>
      </c>
      <c r="C367" s="53"/>
      <c r="D367" s="52">
        <v>5</v>
      </c>
      <c r="E367" s="54">
        <v>5</v>
      </c>
      <c r="F367" s="54"/>
      <c r="G367" s="224"/>
      <c r="H367" s="225"/>
      <c r="I367" s="224"/>
      <c r="J367" s="225"/>
      <c r="K367" s="224"/>
      <c r="L367" s="225"/>
    </row>
    <row r="368" spans="3:12" ht="12.75" customHeight="1">
      <c r="C368" s="182"/>
      <c r="D368" s="180"/>
      <c r="E368" s="180"/>
      <c r="F368" s="180"/>
      <c r="G368" s="224"/>
      <c r="H368" s="225"/>
      <c r="I368" s="224"/>
      <c r="J368" s="225"/>
      <c r="K368" s="224"/>
      <c r="L368" s="225"/>
    </row>
    <row r="369" spans="1:12" ht="12.75" customHeight="1">
      <c r="A369" s="4" t="s">
        <v>101</v>
      </c>
      <c r="C369" s="7" t="s">
        <v>8</v>
      </c>
      <c r="D369" s="217" t="s">
        <v>6</v>
      </c>
      <c r="E369" s="217" t="s">
        <v>7</v>
      </c>
      <c r="F369" s="29" t="s">
        <v>9</v>
      </c>
      <c r="G369" s="224"/>
      <c r="H369" s="225"/>
      <c r="I369" s="224"/>
      <c r="J369" s="225"/>
      <c r="K369" s="224"/>
      <c r="L369" s="225"/>
    </row>
    <row r="370" spans="1:12" ht="12.75" customHeight="1">
      <c r="A370" s="26">
        <v>1</v>
      </c>
      <c r="B370" s="13" t="s">
        <v>107</v>
      </c>
      <c r="C370" s="192">
        <v>0.5</v>
      </c>
      <c r="D370" s="200">
        <v>5</v>
      </c>
      <c r="E370" s="191">
        <v>1</v>
      </c>
      <c r="F370" s="191">
        <f>Max!$B$3*C370</f>
        <v>100</v>
      </c>
      <c r="G370" s="224"/>
      <c r="H370" s="225"/>
      <c r="I370" s="224">
        <f aca="true" t="shared" si="19" ref="I370:I378">D370*E370</f>
        <v>5</v>
      </c>
      <c r="J370" s="225">
        <f aca="true" t="shared" si="20" ref="J370:J378">F370*I370</f>
        <v>500</v>
      </c>
      <c r="K370" s="224"/>
      <c r="L370" s="225"/>
    </row>
    <row r="371" spans="1:12" ht="12.75" customHeight="1">
      <c r="A371" s="26"/>
      <c r="B371" s="13"/>
      <c r="C371" s="192">
        <v>0.6</v>
      </c>
      <c r="D371" s="200">
        <v>5</v>
      </c>
      <c r="E371" s="191">
        <v>1</v>
      </c>
      <c r="F371" s="191">
        <f>Max!$B$3*C371</f>
        <v>120</v>
      </c>
      <c r="G371" s="224"/>
      <c r="H371" s="225"/>
      <c r="I371" s="224">
        <f t="shared" si="19"/>
        <v>5</v>
      </c>
      <c r="J371" s="225">
        <f t="shared" si="20"/>
        <v>600</v>
      </c>
      <c r="K371" s="224"/>
      <c r="L371" s="225"/>
    </row>
    <row r="372" spans="1:12" ht="12.75" customHeight="1">
      <c r="A372" s="26"/>
      <c r="B372" s="13"/>
      <c r="C372" s="192">
        <v>0.7</v>
      </c>
      <c r="D372" s="200">
        <v>4</v>
      </c>
      <c r="E372" s="191">
        <v>2</v>
      </c>
      <c r="F372" s="191">
        <f>Max!$B$3*C372</f>
        <v>140</v>
      </c>
      <c r="G372" s="224"/>
      <c r="H372" s="225"/>
      <c r="I372" s="224">
        <f t="shared" si="19"/>
        <v>8</v>
      </c>
      <c r="J372" s="225">
        <f t="shared" si="20"/>
        <v>1120</v>
      </c>
      <c r="K372" s="224"/>
      <c r="L372" s="225"/>
    </row>
    <row r="373" spans="1:12" ht="12.75" customHeight="1">
      <c r="A373" s="26"/>
      <c r="B373" s="13"/>
      <c r="C373" s="192">
        <v>0.75</v>
      </c>
      <c r="D373" s="200">
        <v>3</v>
      </c>
      <c r="E373" s="191">
        <v>2</v>
      </c>
      <c r="F373" s="191">
        <f>Max!$B$3*C373</f>
        <v>150</v>
      </c>
      <c r="G373" s="224"/>
      <c r="H373" s="225"/>
      <c r="I373" s="224">
        <f t="shared" si="19"/>
        <v>6</v>
      </c>
      <c r="J373" s="225">
        <f t="shared" si="20"/>
        <v>900</v>
      </c>
      <c r="K373" s="224"/>
      <c r="L373" s="225"/>
    </row>
    <row r="374" spans="1:12" ht="12.75" customHeight="1">
      <c r="A374" s="26"/>
      <c r="B374" s="13"/>
      <c r="C374" s="192">
        <v>0.8</v>
      </c>
      <c r="D374" s="200">
        <v>2</v>
      </c>
      <c r="E374" s="191">
        <v>3</v>
      </c>
      <c r="F374" s="191">
        <f>Max!$B$3*C374</f>
        <v>160</v>
      </c>
      <c r="G374" s="224"/>
      <c r="H374" s="225"/>
      <c r="I374" s="224">
        <f t="shared" si="19"/>
        <v>6</v>
      </c>
      <c r="J374" s="225">
        <f t="shared" si="20"/>
        <v>960</v>
      </c>
      <c r="K374" s="224"/>
      <c r="L374" s="225"/>
    </row>
    <row r="375" spans="1:12" ht="12.75" customHeight="1">
      <c r="A375" s="26"/>
      <c r="B375" s="13"/>
      <c r="C375" s="192">
        <v>0.75</v>
      </c>
      <c r="D375" s="200">
        <v>3</v>
      </c>
      <c r="E375" s="191">
        <v>2</v>
      </c>
      <c r="F375" s="191">
        <f>Max!$B$3*C375</f>
        <v>150</v>
      </c>
      <c r="G375" s="224"/>
      <c r="H375" s="225"/>
      <c r="I375" s="224">
        <f t="shared" si="19"/>
        <v>6</v>
      </c>
      <c r="J375" s="225">
        <f t="shared" si="20"/>
        <v>900</v>
      </c>
      <c r="K375" s="224"/>
      <c r="L375" s="225"/>
    </row>
    <row r="376" spans="1:12" ht="12.75" customHeight="1">
      <c r="A376" s="26"/>
      <c r="B376" s="13"/>
      <c r="C376" s="192">
        <v>0.7</v>
      </c>
      <c r="D376" s="200">
        <v>4</v>
      </c>
      <c r="E376" s="191">
        <v>1</v>
      </c>
      <c r="F376" s="191">
        <f>Max!$B$3*C376</f>
        <v>140</v>
      </c>
      <c r="G376" s="224"/>
      <c r="H376" s="225"/>
      <c r="I376" s="224">
        <f t="shared" si="19"/>
        <v>4</v>
      </c>
      <c r="J376" s="225">
        <f t="shared" si="20"/>
        <v>560</v>
      </c>
      <c r="K376" s="224"/>
      <c r="L376" s="225"/>
    </row>
    <row r="377" spans="1:12" ht="12.75" customHeight="1">
      <c r="A377" s="26"/>
      <c r="B377" s="13"/>
      <c r="C377" s="192">
        <v>0.6</v>
      </c>
      <c r="D377" s="200">
        <v>6</v>
      </c>
      <c r="E377" s="191">
        <v>1</v>
      </c>
      <c r="F377" s="191">
        <f>Max!$B$3*C377</f>
        <v>120</v>
      </c>
      <c r="G377" s="224"/>
      <c r="H377" s="225"/>
      <c r="I377" s="224">
        <f t="shared" si="19"/>
        <v>6</v>
      </c>
      <c r="J377" s="225">
        <f t="shared" si="20"/>
        <v>720</v>
      </c>
      <c r="K377" s="224"/>
      <c r="L377" s="225"/>
    </row>
    <row r="378" spans="1:12" ht="12.75" customHeight="1">
      <c r="A378" s="26"/>
      <c r="B378" s="13"/>
      <c r="C378" s="192">
        <v>0.5</v>
      </c>
      <c r="D378" s="200">
        <v>8</v>
      </c>
      <c r="E378" s="191">
        <v>1</v>
      </c>
      <c r="F378" s="191">
        <f>Max!$B$3*C378</f>
        <v>100</v>
      </c>
      <c r="G378" s="224"/>
      <c r="H378" s="225"/>
      <c r="I378" s="224">
        <f t="shared" si="19"/>
        <v>8</v>
      </c>
      <c r="J378" s="225">
        <f t="shared" si="20"/>
        <v>800</v>
      </c>
      <c r="K378" s="224"/>
      <c r="L378" s="225"/>
    </row>
    <row r="379" spans="1:12" ht="12.75" customHeight="1">
      <c r="A379" s="28">
        <v>2</v>
      </c>
      <c r="B379" s="21" t="s">
        <v>11</v>
      </c>
      <c r="C379" s="196">
        <v>0.5</v>
      </c>
      <c r="D379" s="201">
        <v>4</v>
      </c>
      <c r="E379" s="195">
        <v>1</v>
      </c>
      <c r="F379" s="195">
        <f>Max!$B$4*C379</f>
        <v>110</v>
      </c>
      <c r="G379" s="224"/>
      <c r="H379" s="225"/>
      <c r="I379" s="224"/>
      <c r="J379" s="225"/>
      <c r="K379" s="224">
        <f>D379*E379</f>
        <v>4</v>
      </c>
      <c r="L379" s="225">
        <f>F379*K379</f>
        <v>440</v>
      </c>
    </row>
    <row r="380" spans="1:12" ht="12.75" customHeight="1">
      <c r="A380" s="28"/>
      <c r="B380" s="21"/>
      <c r="C380" s="196">
        <v>0.6</v>
      </c>
      <c r="D380" s="201">
        <v>4</v>
      </c>
      <c r="E380" s="195">
        <v>1</v>
      </c>
      <c r="F380" s="195">
        <f>Max!$B$4*C380</f>
        <v>132</v>
      </c>
      <c r="G380" s="224"/>
      <c r="H380" s="225"/>
      <c r="I380" s="224"/>
      <c r="J380" s="225"/>
      <c r="K380" s="224">
        <f>D380*E380</f>
        <v>4</v>
      </c>
      <c r="L380" s="225">
        <f>F380*K380</f>
        <v>528</v>
      </c>
    </row>
    <row r="381" spans="1:12" ht="12.75" customHeight="1">
      <c r="A381" s="28"/>
      <c r="B381" s="21"/>
      <c r="C381" s="196">
        <v>0.7</v>
      </c>
      <c r="D381" s="201">
        <v>3</v>
      </c>
      <c r="E381" s="195">
        <v>2</v>
      </c>
      <c r="F381" s="195">
        <f>Max!$B$4*C381</f>
        <v>154</v>
      </c>
      <c r="G381" s="224"/>
      <c r="H381" s="225"/>
      <c r="I381" s="224"/>
      <c r="J381" s="225"/>
      <c r="K381" s="224">
        <f>D381*E381</f>
        <v>6</v>
      </c>
      <c r="L381" s="225">
        <f>F381*K381</f>
        <v>924</v>
      </c>
    </row>
    <row r="382" spans="1:12" ht="12.75" customHeight="1">
      <c r="A382" s="28"/>
      <c r="B382" s="21"/>
      <c r="C382" s="196">
        <v>0.8</v>
      </c>
      <c r="D382" s="201">
        <v>3</v>
      </c>
      <c r="E382" s="195">
        <v>2</v>
      </c>
      <c r="F382" s="195">
        <f>Max!$B$4*C382</f>
        <v>176</v>
      </c>
      <c r="G382" s="224"/>
      <c r="H382" s="225"/>
      <c r="I382" s="224"/>
      <c r="J382" s="225"/>
      <c r="K382" s="224">
        <f>D382*E382</f>
        <v>6</v>
      </c>
      <c r="L382" s="225">
        <f>F382*K382</f>
        <v>1056</v>
      </c>
    </row>
    <row r="383" spans="1:12" ht="12.75" customHeight="1">
      <c r="A383" s="28"/>
      <c r="B383" s="21"/>
      <c r="C383" s="196">
        <v>0.9</v>
      </c>
      <c r="D383" s="201">
        <v>2</v>
      </c>
      <c r="E383" s="195">
        <v>4</v>
      </c>
      <c r="F383" s="195">
        <f>Max!$B$4*C383</f>
        <v>198</v>
      </c>
      <c r="G383" s="224"/>
      <c r="H383" s="225"/>
      <c r="I383" s="224"/>
      <c r="J383" s="225"/>
      <c r="K383" s="224">
        <f>D383*E383</f>
        <v>8</v>
      </c>
      <c r="L383" s="225">
        <f>F383*K383</f>
        <v>1584</v>
      </c>
    </row>
    <row r="384" spans="1:12" ht="12.75" customHeight="1">
      <c r="A384" s="27">
        <v>3</v>
      </c>
      <c r="B384" s="17" t="s">
        <v>16</v>
      </c>
      <c r="C384" s="194"/>
      <c r="D384" s="193">
        <v>10</v>
      </c>
      <c r="E384" s="193">
        <v>5</v>
      </c>
      <c r="F384" s="193"/>
      <c r="G384" s="224"/>
      <c r="H384" s="225"/>
      <c r="I384" s="224"/>
      <c r="J384" s="225"/>
      <c r="K384" s="224"/>
      <c r="L384" s="225"/>
    </row>
    <row r="385" spans="1:12" ht="12.75" customHeight="1">
      <c r="A385" s="27">
        <v>4</v>
      </c>
      <c r="B385" s="17" t="s">
        <v>86</v>
      </c>
      <c r="C385" s="194"/>
      <c r="D385" s="202">
        <v>5</v>
      </c>
      <c r="E385" s="193">
        <v>6</v>
      </c>
      <c r="F385" s="193"/>
      <c r="G385" s="224"/>
      <c r="H385" s="225"/>
      <c r="I385" s="224"/>
      <c r="J385" s="225"/>
      <c r="K385" s="224"/>
      <c r="L385" s="225"/>
    </row>
    <row r="386" spans="1:12" ht="12.75" customHeight="1">
      <c r="A386" s="27">
        <v>5</v>
      </c>
      <c r="B386" s="17" t="s">
        <v>10</v>
      </c>
      <c r="C386" s="194"/>
      <c r="D386" s="202">
        <v>6</v>
      </c>
      <c r="E386" s="193">
        <v>3</v>
      </c>
      <c r="F386" s="193"/>
      <c r="G386" s="224"/>
      <c r="H386" s="225"/>
      <c r="I386" s="224"/>
      <c r="J386" s="225"/>
      <c r="K386" s="224"/>
      <c r="L386" s="225"/>
    </row>
    <row r="387" spans="3:12" ht="12.75" customHeight="1">
      <c r="C387" s="182"/>
      <c r="D387" s="180"/>
      <c r="E387" s="180"/>
      <c r="F387" s="180"/>
      <c r="G387" s="224"/>
      <c r="H387" s="225"/>
      <c r="I387" s="224"/>
      <c r="J387" s="225"/>
      <c r="K387" s="224"/>
      <c r="L387" s="225"/>
    </row>
    <row r="388" spans="1:12" ht="12.75" customHeight="1">
      <c r="A388" s="4" t="s">
        <v>102</v>
      </c>
      <c r="C388" s="7" t="s">
        <v>8</v>
      </c>
      <c r="D388" s="217" t="s">
        <v>6</v>
      </c>
      <c r="E388" s="217" t="s">
        <v>7</v>
      </c>
      <c r="F388" s="29" t="s">
        <v>9</v>
      </c>
      <c r="G388" s="224"/>
      <c r="H388" s="225"/>
      <c r="I388" s="224"/>
      <c r="J388" s="225"/>
      <c r="K388" s="224"/>
      <c r="L388" s="225"/>
    </row>
    <row r="389" spans="1:12" ht="12.75" customHeight="1">
      <c r="A389" s="26">
        <v>1</v>
      </c>
      <c r="B389" s="13" t="s">
        <v>107</v>
      </c>
      <c r="C389" s="192">
        <v>0.5</v>
      </c>
      <c r="D389" s="200">
        <v>5</v>
      </c>
      <c r="E389" s="191">
        <v>1</v>
      </c>
      <c r="F389" s="191">
        <f>Max!$B$3*C389</f>
        <v>100</v>
      </c>
      <c r="G389" s="224"/>
      <c r="H389" s="225"/>
      <c r="I389" s="224">
        <f>D389*E389</f>
        <v>5</v>
      </c>
      <c r="J389" s="225">
        <f>F389*I389</f>
        <v>500</v>
      </c>
      <c r="K389" s="224"/>
      <c r="L389" s="225"/>
    </row>
    <row r="390" spans="1:12" ht="12.75" customHeight="1">
      <c r="A390" s="26"/>
      <c r="B390" s="13"/>
      <c r="C390" s="192">
        <v>0.6</v>
      </c>
      <c r="D390" s="200">
        <v>4</v>
      </c>
      <c r="E390" s="191">
        <v>1</v>
      </c>
      <c r="F390" s="191">
        <f>Max!$B$3*C390</f>
        <v>120</v>
      </c>
      <c r="G390" s="224"/>
      <c r="H390" s="225"/>
      <c r="I390" s="224">
        <f>D390*E390</f>
        <v>4</v>
      </c>
      <c r="J390" s="225">
        <f>F390*I390</f>
        <v>480</v>
      </c>
      <c r="K390" s="224"/>
      <c r="L390" s="225"/>
    </row>
    <row r="391" spans="1:12" ht="12.75" customHeight="1">
      <c r="A391" s="26"/>
      <c r="B391" s="13"/>
      <c r="C391" s="192">
        <v>0.7</v>
      </c>
      <c r="D391" s="200">
        <v>3</v>
      </c>
      <c r="E391" s="191">
        <v>2</v>
      </c>
      <c r="F391" s="191">
        <f>Max!$B$3*C391</f>
        <v>140</v>
      </c>
      <c r="G391" s="224"/>
      <c r="H391" s="225"/>
      <c r="I391" s="224">
        <f>D391*E391</f>
        <v>6</v>
      </c>
      <c r="J391" s="225">
        <f>F391*I391</f>
        <v>840</v>
      </c>
      <c r="K391" s="224"/>
      <c r="L391" s="225"/>
    </row>
    <row r="392" spans="1:12" ht="12.75" customHeight="1">
      <c r="A392" s="26"/>
      <c r="B392" s="13"/>
      <c r="C392" s="192">
        <v>0.8</v>
      </c>
      <c r="D392" s="200">
        <v>3</v>
      </c>
      <c r="E392" s="191">
        <v>5</v>
      </c>
      <c r="F392" s="191">
        <f>Max!$B$3*C392</f>
        <v>160</v>
      </c>
      <c r="G392" s="224"/>
      <c r="H392" s="225"/>
      <c r="I392" s="224">
        <f>D392*E392</f>
        <v>15</v>
      </c>
      <c r="J392" s="225">
        <f>F392*I392</f>
        <v>2400</v>
      </c>
      <c r="K392" s="224"/>
      <c r="L392" s="225"/>
    </row>
    <row r="393" spans="1:12" ht="12.75" customHeight="1">
      <c r="A393" s="25">
        <v>2</v>
      </c>
      <c r="B393" s="9" t="s">
        <v>4</v>
      </c>
      <c r="C393" s="184">
        <v>0.5</v>
      </c>
      <c r="D393" s="203">
        <v>5</v>
      </c>
      <c r="E393" s="183">
        <v>1</v>
      </c>
      <c r="F393" s="183">
        <f>Max!$B$2*C393</f>
        <v>105</v>
      </c>
      <c r="G393" s="224">
        <f>D393*E393</f>
        <v>5</v>
      </c>
      <c r="H393" s="225">
        <f>F393*G393</f>
        <v>525</v>
      </c>
      <c r="I393" s="224"/>
      <c r="J393" s="225"/>
      <c r="K393" s="224"/>
      <c r="L393" s="225"/>
    </row>
    <row r="394" spans="1:12" ht="12.75" customHeight="1">
      <c r="A394" s="25"/>
      <c r="B394" s="9"/>
      <c r="C394" s="184">
        <v>0.6</v>
      </c>
      <c r="D394" s="203">
        <v>4</v>
      </c>
      <c r="E394" s="183">
        <v>1</v>
      </c>
      <c r="F394" s="183">
        <f>Max!$B$2*C394</f>
        <v>126</v>
      </c>
      <c r="G394" s="224">
        <f>D394*E394</f>
        <v>4</v>
      </c>
      <c r="H394" s="225">
        <f>F394*G394</f>
        <v>504</v>
      </c>
      <c r="I394" s="224"/>
      <c r="J394" s="225"/>
      <c r="K394" s="224"/>
      <c r="L394" s="225"/>
    </row>
    <row r="395" spans="1:12" ht="12.75" customHeight="1">
      <c r="A395" s="25"/>
      <c r="B395" s="9"/>
      <c r="C395" s="184">
        <v>0.7</v>
      </c>
      <c r="D395" s="203">
        <v>3</v>
      </c>
      <c r="E395" s="183">
        <v>2</v>
      </c>
      <c r="F395" s="183">
        <f>Max!$B$2*C395</f>
        <v>147</v>
      </c>
      <c r="G395" s="224">
        <f>D395*E395</f>
        <v>6</v>
      </c>
      <c r="H395" s="225">
        <f>F395*G395</f>
        <v>882</v>
      </c>
      <c r="I395" s="224"/>
      <c r="J395" s="225"/>
      <c r="K395" s="224"/>
      <c r="L395" s="225"/>
    </row>
    <row r="396" spans="1:12" ht="12.75" customHeight="1">
      <c r="A396" s="25"/>
      <c r="B396" s="9"/>
      <c r="C396" s="184">
        <v>0.8</v>
      </c>
      <c r="D396" s="203">
        <v>3</v>
      </c>
      <c r="E396" s="183">
        <v>5</v>
      </c>
      <c r="F396" s="183">
        <f>Max!$B$2*C396</f>
        <v>168</v>
      </c>
      <c r="G396" s="224">
        <f>D396*E396</f>
        <v>15</v>
      </c>
      <c r="H396" s="225">
        <f>F396*G396</f>
        <v>2520</v>
      </c>
      <c r="I396" s="224"/>
      <c r="J396" s="225"/>
      <c r="K396" s="224"/>
      <c r="L396" s="225"/>
    </row>
    <row r="397" spans="1:12" ht="12.75" customHeight="1">
      <c r="A397" s="26">
        <v>3</v>
      </c>
      <c r="B397" s="13" t="s">
        <v>107</v>
      </c>
      <c r="C397" s="192">
        <v>0.55</v>
      </c>
      <c r="D397" s="200">
        <v>5</v>
      </c>
      <c r="E397" s="191">
        <v>1</v>
      </c>
      <c r="F397" s="191">
        <f>Max!$B$3*C397</f>
        <v>110.00000000000001</v>
      </c>
      <c r="G397" s="224"/>
      <c r="H397" s="225"/>
      <c r="I397" s="224">
        <f>D397*E397</f>
        <v>5</v>
      </c>
      <c r="J397" s="225">
        <f>F397*I397</f>
        <v>550.0000000000001</v>
      </c>
      <c r="K397" s="224"/>
      <c r="L397" s="225"/>
    </row>
    <row r="398" spans="1:12" ht="12.75" customHeight="1">
      <c r="A398" s="26"/>
      <c r="B398" s="13"/>
      <c r="C398" s="192">
        <v>0.65</v>
      </c>
      <c r="D398" s="200">
        <v>5</v>
      </c>
      <c r="E398" s="191">
        <v>1</v>
      </c>
      <c r="F398" s="191">
        <f>Max!$B$3*C398</f>
        <v>130</v>
      </c>
      <c r="G398" s="224"/>
      <c r="H398" s="225"/>
      <c r="I398" s="224">
        <f>D398*E398</f>
        <v>5</v>
      </c>
      <c r="J398" s="225">
        <f>F398*I398</f>
        <v>650</v>
      </c>
      <c r="K398" s="224"/>
      <c r="L398" s="225"/>
    </row>
    <row r="399" spans="1:12" ht="12.75" customHeight="1">
      <c r="A399" s="26"/>
      <c r="B399" s="13"/>
      <c r="C399" s="192">
        <v>0.75</v>
      </c>
      <c r="D399" s="200">
        <v>4</v>
      </c>
      <c r="E399" s="191">
        <v>4</v>
      </c>
      <c r="F399" s="191">
        <f>Max!$B$3*C399</f>
        <v>150</v>
      </c>
      <c r="G399" s="224"/>
      <c r="H399" s="225"/>
      <c r="I399" s="224">
        <f>D399*E399</f>
        <v>16</v>
      </c>
      <c r="J399" s="225">
        <f>F399*I399</f>
        <v>2400</v>
      </c>
      <c r="K399" s="224"/>
      <c r="L399" s="225"/>
    </row>
    <row r="400" spans="1:12" ht="12.75" customHeight="1">
      <c r="A400" s="27">
        <v>4</v>
      </c>
      <c r="B400" s="17" t="s">
        <v>73</v>
      </c>
      <c r="C400" s="194"/>
      <c r="D400" s="202">
        <v>10</v>
      </c>
      <c r="E400" s="193">
        <v>5</v>
      </c>
      <c r="F400" s="193"/>
      <c r="G400" s="224"/>
      <c r="H400" s="225"/>
      <c r="I400" s="224"/>
      <c r="J400" s="225"/>
      <c r="K400" s="224"/>
      <c r="L400" s="225"/>
    </row>
    <row r="401" spans="1:12" ht="12.75" customHeight="1">
      <c r="A401" s="44">
        <v>5</v>
      </c>
      <c r="B401" s="45" t="s">
        <v>86</v>
      </c>
      <c r="C401" s="47"/>
      <c r="D401" s="46">
        <v>5</v>
      </c>
      <c r="E401" s="48">
        <v>6</v>
      </c>
      <c r="F401" s="48"/>
      <c r="G401" s="224"/>
      <c r="H401" s="225"/>
      <c r="I401" s="224"/>
      <c r="J401" s="225"/>
      <c r="K401" s="224"/>
      <c r="L401" s="225"/>
    </row>
    <row r="402" spans="3:12" ht="12.75" customHeight="1">
      <c r="C402" s="7"/>
      <c r="D402" s="29"/>
      <c r="E402" s="29"/>
      <c r="F402" s="29"/>
      <c r="G402" s="224"/>
      <c r="H402" s="225"/>
      <c r="I402" s="224"/>
      <c r="J402" s="225"/>
      <c r="K402" s="224"/>
      <c r="L402" s="225"/>
    </row>
    <row r="403" spans="1:12" ht="12.75" customHeight="1">
      <c r="A403" s="4" t="s">
        <v>103</v>
      </c>
      <c r="C403" s="7" t="s">
        <v>8</v>
      </c>
      <c r="D403" s="217" t="s">
        <v>6</v>
      </c>
      <c r="E403" s="217" t="s">
        <v>7</v>
      </c>
      <c r="F403" s="29" t="s">
        <v>9</v>
      </c>
      <c r="G403" s="224"/>
      <c r="H403" s="225"/>
      <c r="I403" s="224"/>
      <c r="J403" s="225"/>
      <c r="K403" s="224"/>
      <c r="L403" s="225"/>
    </row>
    <row r="404" spans="1:12" ht="12.75" customHeight="1">
      <c r="A404" s="28">
        <v>1</v>
      </c>
      <c r="B404" s="21" t="s">
        <v>83</v>
      </c>
      <c r="C404" s="196">
        <v>0.5</v>
      </c>
      <c r="D404" s="201">
        <v>3</v>
      </c>
      <c r="E404" s="195">
        <v>1</v>
      </c>
      <c r="F404" s="195">
        <f>Max!$B$4*C404</f>
        <v>110</v>
      </c>
      <c r="G404" s="224"/>
      <c r="H404" s="225"/>
      <c r="I404" s="224"/>
      <c r="J404" s="225"/>
      <c r="K404" s="224">
        <f>D404*E404</f>
        <v>3</v>
      </c>
      <c r="L404" s="225">
        <f>F404*K404</f>
        <v>330</v>
      </c>
    </row>
    <row r="405" spans="1:12" ht="12.75" customHeight="1">
      <c r="A405" s="28"/>
      <c r="B405" s="21"/>
      <c r="C405" s="196">
        <v>0.6</v>
      </c>
      <c r="D405" s="201">
        <v>3</v>
      </c>
      <c r="E405" s="195">
        <v>2</v>
      </c>
      <c r="F405" s="195">
        <f>Max!$B$4*C405</f>
        <v>132</v>
      </c>
      <c r="G405" s="224"/>
      <c r="H405" s="225"/>
      <c r="I405" s="224"/>
      <c r="J405" s="225"/>
      <c r="K405" s="224">
        <f>D405*E405</f>
        <v>6</v>
      </c>
      <c r="L405" s="225">
        <f>F405*K405</f>
        <v>792</v>
      </c>
    </row>
    <row r="406" spans="1:12" ht="12.75" customHeight="1">
      <c r="A406" s="28"/>
      <c r="B406" s="21"/>
      <c r="C406" s="196">
        <v>0.65</v>
      </c>
      <c r="D406" s="201">
        <v>3</v>
      </c>
      <c r="E406" s="195">
        <v>5</v>
      </c>
      <c r="F406" s="195">
        <f>Max!$B$4*C406</f>
        <v>143</v>
      </c>
      <c r="G406" s="224"/>
      <c r="H406" s="225"/>
      <c r="I406" s="224"/>
      <c r="J406" s="225"/>
      <c r="K406" s="224">
        <f>D406*E406</f>
        <v>15</v>
      </c>
      <c r="L406" s="225">
        <f>F406*K406</f>
        <v>2145</v>
      </c>
    </row>
    <row r="407" spans="1:12" ht="12.75" customHeight="1">
      <c r="A407" s="27">
        <v>2</v>
      </c>
      <c r="B407" s="17" t="s">
        <v>108</v>
      </c>
      <c r="C407" s="194"/>
      <c r="D407" s="193">
        <v>4</v>
      </c>
      <c r="E407" s="193">
        <v>6</v>
      </c>
      <c r="F407" s="194"/>
      <c r="G407" s="224"/>
      <c r="H407" s="225"/>
      <c r="I407" s="224"/>
      <c r="J407" s="225"/>
      <c r="K407" s="224"/>
      <c r="L407" s="225"/>
    </row>
    <row r="408" spans="1:12" ht="12.75" customHeight="1">
      <c r="A408" s="27">
        <v>3</v>
      </c>
      <c r="B408" s="17" t="s">
        <v>72</v>
      </c>
      <c r="C408" s="194"/>
      <c r="D408" s="202">
        <v>6</v>
      </c>
      <c r="E408" s="193">
        <v>5</v>
      </c>
      <c r="F408" s="193"/>
      <c r="G408" s="224"/>
      <c r="H408" s="225"/>
      <c r="I408" s="224"/>
      <c r="J408" s="225"/>
      <c r="K408" s="224"/>
      <c r="L408" s="225"/>
    </row>
    <row r="409" spans="1:12" ht="12.75" customHeight="1">
      <c r="A409" s="28">
        <v>4</v>
      </c>
      <c r="B409" s="21" t="s">
        <v>119</v>
      </c>
      <c r="C409" s="196">
        <v>0.5</v>
      </c>
      <c r="D409" s="201">
        <v>4</v>
      </c>
      <c r="E409" s="195">
        <v>1</v>
      </c>
      <c r="F409" s="195">
        <f>Max!$B$4*C409</f>
        <v>110</v>
      </c>
      <c r="G409" s="224"/>
      <c r="H409" s="225"/>
      <c r="I409" s="224"/>
      <c r="J409" s="225"/>
      <c r="K409" s="224">
        <f>D409*E409</f>
        <v>4</v>
      </c>
      <c r="L409" s="225">
        <f>F409*K409</f>
        <v>440</v>
      </c>
    </row>
    <row r="410" spans="1:12" ht="12.75" customHeight="1">
      <c r="A410" s="28"/>
      <c r="B410" s="21"/>
      <c r="C410" s="196">
        <v>0.6</v>
      </c>
      <c r="D410" s="201">
        <v>4</v>
      </c>
      <c r="E410" s="195">
        <v>2</v>
      </c>
      <c r="F410" s="195">
        <f>Max!$B$4*C410</f>
        <v>132</v>
      </c>
      <c r="G410" s="224"/>
      <c r="H410" s="225"/>
      <c r="I410" s="224"/>
      <c r="J410" s="225"/>
      <c r="K410" s="224">
        <f>D410*E410</f>
        <v>8</v>
      </c>
      <c r="L410" s="225">
        <f>F410*K410</f>
        <v>1056</v>
      </c>
    </row>
    <row r="411" spans="1:12" ht="12.75" customHeight="1">
      <c r="A411" s="28"/>
      <c r="B411" s="21"/>
      <c r="C411" s="196">
        <v>0.65</v>
      </c>
      <c r="D411" s="201">
        <v>4</v>
      </c>
      <c r="E411" s="195">
        <v>4</v>
      </c>
      <c r="F411" s="195">
        <f>Max!$B$4*C411</f>
        <v>143</v>
      </c>
      <c r="G411" s="224"/>
      <c r="H411" s="225"/>
      <c r="I411" s="224"/>
      <c r="J411" s="225"/>
      <c r="K411" s="224">
        <f>D411*E411</f>
        <v>16</v>
      </c>
      <c r="L411" s="225">
        <f>F411*K411</f>
        <v>2288</v>
      </c>
    </row>
    <row r="412" spans="1:12" ht="12.75" customHeight="1">
      <c r="A412" s="27">
        <v>5</v>
      </c>
      <c r="B412" s="17" t="s">
        <v>86</v>
      </c>
      <c r="C412" s="194"/>
      <c r="D412" s="202">
        <v>7</v>
      </c>
      <c r="E412" s="193">
        <v>6</v>
      </c>
      <c r="F412" s="193"/>
      <c r="G412" s="228"/>
      <c r="H412" s="229"/>
      <c r="I412" s="228"/>
      <c r="J412" s="229"/>
      <c r="K412" s="228"/>
      <c r="L412" s="229"/>
    </row>
    <row r="413" spans="1:12" ht="12.75" customHeight="1">
      <c r="A413" s="27">
        <v>6</v>
      </c>
      <c r="B413" s="17" t="s">
        <v>10</v>
      </c>
      <c r="C413" s="194"/>
      <c r="D413" s="202">
        <v>10</v>
      </c>
      <c r="E413" s="193">
        <v>4</v>
      </c>
      <c r="F413" s="193"/>
      <c r="G413" s="228"/>
      <c r="H413" s="229"/>
      <c r="I413" s="228"/>
      <c r="J413" s="229"/>
      <c r="K413" s="228"/>
      <c r="L413" s="229"/>
    </row>
    <row r="414" spans="3:12" ht="12.75" customHeight="1">
      <c r="C414" s="182"/>
      <c r="D414" s="180"/>
      <c r="E414" s="180"/>
      <c r="F414" s="180"/>
      <c r="G414" s="230">
        <f aca="true" t="shared" si="21" ref="G414:L414">SUM(G217:G278)</f>
        <v>85</v>
      </c>
      <c r="H414" s="230">
        <f t="shared" si="21"/>
        <v>12558</v>
      </c>
      <c r="I414" s="230">
        <f t="shared" si="21"/>
        <v>148</v>
      </c>
      <c r="J414" s="230">
        <f t="shared" si="21"/>
        <v>20560</v>
      </c>
      <c r="K414" s="230">
        <f t="shared" si="21"/>
        <v>69</v>
      </c>
      <c r="L414" s="230">
        <f t="shared" si="21"/>
        <v>10846</v>
      </c>
    </row>
    <row r="415" spans="3:12" ht="12.75" customHeight="1">
      <c r="C415" s="182"/>
      <c r="D415" s="180"/>
      <c r="E415" s="180"/>
      <c r="F415" s="180"/>
      <c r="G415" s="220"/>
      <c r="H415" s="220"/>
      <c r="I415" s="220"/>
      <c r="J415" s="220"/>
      <c r="K415" s="220"/>
      <c r="L415" s="220"/>
    </row>
    <row r="416" spans="3:12" ht="12.75" customHeight="1">
      <c r="C416" s="182"/>
      <c r="D416" s="180"/>
      <c r="E416" s="180"/>
      <c r="F416" s="180"/>
      <c r="G416" s="220"/>
      <c r="H416" s="220"/>
      <c r="I416" s="220"/>
      <c r="J416" s="220"/>
      <c r="K416" s="220"/>
      <c r="L416" s="220"/>
    </row>
    <row r="417" spans="3:12" ht="12.75" customHeight="1">
      <c r="C417" s="182"/>
      <c r="D417" s="180"/>
      <c r="E417" s="180"/>
      <c r="F417" s="180"/>
      <c r="G417" s="230">
        <f aca="true" t="shared" si="22" ref="G417:L417">SUM(G414+G280+G348+G214+G142+G79)</f>
        <v>520</v>
      </c>
      <c r="H417" s="230">
        <f t="shared" si="22"/>
        <v>75799.5</v>
      </c>
      <c r="I417" s="230">
        <f t="shared" si="22"/>
        <v>1040</v>
      </c>
      <c r="J417" s="230">
        <f t="shared" si="22"/>
        <v>140410</v>
      </c>
      <c r="K417" s="230">
        <f t="shared" si="22"/>
        <v>496</v>
      </c>
      <c r="L417" s="230">
        <f t="shared" si="22"/>
        <v>77682</v>
      </c>
    </row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</sheetData>
  <sheetProtection/>
  <printOptions/>
  <pageMargins left="0.75" right="0.75" top="1" bottom="1" header="0.4921259845" footer="0.4921259845"/>
  <pageSetup fitToHeight="1" fitToWidth="1" horizontalDpi="300" verticalDpi="3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125" style="4" customWidth="1"/>
    <col min="2" max="2" width="24.25390625" style="8" customWidth="1"/>
    <col min="3" max="3" width="11.25390625" style="1" customWidth="1"/>
    <col min="4" max="4" width="10.75390625" style="33" customWidth="1"/>
    <col min="5" max="5" width="9.125" style="33" customWidth="1"/>
    <col min="6" max="6" width="14.125" style="33" customWidth="1"/>
    <col min="7" max="9" width="0" style="233" hidden="1" customWidth="1"/>
    <col min="10" max="11" width="9.125" style="233" hidden="1" customWidth="1"/>
    <col min="12" max="12" width="0" style="233" hidden="1" customWidth="1"/>
  </cols>
  <sheetData>
    <row r="1" spans="2:12" ht="12.75">
      <c r="B1" s="197" t="s">
        <v>2</v>
      </c>
      <c r="C1" s="197"/>
      <c r="D1" s="197"/>
      <c r="E1" s="197"/>
      <c r="F1" s="197"/>
      <c r="G1" s="220"/>
      <c r="H1" s="220"/>
      <c r="I1" s="220"/>
      <c r="J1" s="220"/>
      <c r="K1" s="220"/>
      <c r="L1" s="220"/>
    </row>
    <row r="2" spans="2:12" ht="12.75" customHeight="1">
      <c r="B2" s="39" t="s">
        <v>120</v>
      </c>
      <c r="C2" s="37"/>
      <c r="D2" s="38"/>
      <c r="E2" s="38"/>
      <c r="F2" s="38"/>
      <c r="G2" s="221"/>
      <c r="H2" s="221"/>
      <c r="I2" s="220"/>
      <c r="J2" s="220"/>
      <c r="K2" s="220"/>
      <c r="L2" s="220"/>
    </row>
    <row r="3" spans="2:12" ht="12.75" customHeight="1">
      <c r="B3" s="39"/>
      <c r="C3" s="37"/>
      <c r="D3" s="175"/>
      <c r="E3" s="175"/>
      <c r="F3" s="38"/>
      <c r="G3" s="221"/>
      <c r="H3" s="221"/>
      <c r="I3" s="220"/>
      <c r="J3" s="220"/>
      <c r="K3" s="220"/>
      <c r="L3" s="220"/>
    </row>
    <row r="4" spans="1:12" ht="12.75" customHeight="1">
      <c r="A4" s="42"/>
      <c r="B4" s="42"/>
      <c r="C4" s="42"/>
      <c r="D4" s="204"/>
      <c r="E4" s="29"/>
      <c r="F4" s="197"/>
      <c r="G4" s="220"/>
      <c r="H4" s="220"/>
      <c r="I4" s="220"/>
      <c r="J4" s="220"/>
      <c r="K4" s="220"/>
      <c r="L4" s="220"/>
    </row>
    <row r="5" spans="1:12" ht="12.75" customHeight="1">
      <c r="A5" s="4" t="s">
        <v>5</v>
      </c>
      <c r="B5" s="4"/>
      <c r="C5" s="182"/>
      <c r="D5" s="180"/>
      <c r="E5" s="180"/>
      <c r="F5" s="180"/>
      <c r="G5" s="220"/>
      <c r="H5" s="220"/>
      <c r="I5" s="220"/>
      <c r="J5" s="220"/>
      <c r="K5" s="220"/>
      <c r="L5" s="220"/>
    </row>
    <row r="6" spans="1:12" ht="12.75" customHeight="1">
      <c r="A6" s="4" t="s">
        <v>100</v>
      </c>
      <c r="C6" s="7" t="s">
        <v>8</v>
      </c>
      <c r="D6" s="29" t="s">
        <v>6</v>
      </c>
      <c r="E6" s="29" t="s">
        <v>7</v>
      </c>
      <c r="F6" s="29" t="s">
        <v>9</v>
      </c>
      <c r="G6" s="220"/>
      <c r="H6" s="220"/>
      <c r="I6" s="220"/>
      <c r="J6" s="220"/>
      <c r="K6" s="220"/>
      <c r="L6" s="220"/>
    </row>
    <row r="7" spans="1:12" ht="12.75" customHeight="1">
      <c r="A7" s="25">
        <v>1</v>
      </c>
      <c r="B7" s="9" t="s">
        <v>4</v>
      </c>
      <c r="C7" s="184">
        <v>0.55</v>
      </c>
      <c r="D7" s="203">
        <v>5</v>
      </c>
      <c r="E7" s="183">
        <v>1</v>
      </c>
      <c r="F7" s="183">
        <f>Max!$B$2*C7</f>
        <v>115.50000000000001</v>
      </c>
      <c r="G7" s="224">
        <f>D7*E7</f>
        <v>5</v>
      </c>
      <c r="H7" s="225">
        <f>F7*G7</f>
        <v>577.5000000000001</v>
      </c>
      <c r="I7" s="224"/>
      <c r="J7" s="225"/>
      <c r="K7" s="224"/>
      <c r="L7" s="225"/>
    </row>
    <row r="8" spans="1:12" ht="12.75" customHeight="1">
      <c r="A8" s="25"/>
      <c r="B8" s="9"/>
      <c r="C8" s="184">
        <v>0.65</v>
      </c>
      <c r="D8" s="203">
        <v>4</v>
      </c>
      <c r="E8" s="183">
        <v>1</v>
      </c>
      <c r="F8" s="183">
        <f>Max!$B$2*C8</f>
        <v>136.5</v>
      </c>
      <c r="G8" s="224">
        <f>D8*E8</f>
        <v>4</v>
      </c>
      <c r="H8" s="225">
        <f>F8*G8</f>
        <v>546</v>
      </c>
      <c r="I8" s="224"/>
      <c r="J8" s="225"/>
      <c r="K8" s="224"/>
      <c r="L8" s="225"/>
    </row>
    <row r="9" spans="1:12" ht="12.75" customHeight="1">
      <c r="A9" s="25"/>
      <c r="B9" s="9"/>
      <c r="C9" s="184">
        <v>0.75</v>
      </c>
      <c r="D9" s="203">
        <v>3</v>
      </c>
      <c r="E9" s="183">
        <v>2</v>
      </c>
      <c r="F9" s="183">
        <f>Max!$B$2*C9</f>
        <v>157.5</v>
      </c>
      <c r="G9" s="224">
        <f>D9*E9</f>
        <v>6</v>
      </c>
      <c r="H9" s="225">
        <f>F9*G9</f>
        <v>945</v>
      </c>
      <c r="I9" s="224"/>
      <c r="J9" s="225"/>
      <c r="K9" s="224"/>
      <c r="L9" s="225"/>
    </row>
    <row r="10" spans="1:12" ht="12.75" customHeight="1">
      <c r="A10" s="25"/>
      <c r="B10" s="9"/>
      <c r="C10" s="184">
        <v>0.85</v>
      </c>
      <c r="D10" s="203">
        <v>2</v>
      </c>
      <c r="E10" s="183">
        <v>4</v>
      </c>
      <c r="F10" s="183">
        <f>Max!$B$2*C10</f>
        <v>178.5</v>
      </c>
      <c r="G10" s="224">
        <f>D10*E10</f>
        <v>8</v>
      </c>
      <c r="H10" s="225">
        <f>F10*G10</f>
        <v>1428</v>
      </c>
      <c r="I10" s="224"/>
      <c r="J10" s="225"/>
      <c r="K10" s="224"/>
      <c r="L10" s="225"/>
    </row>
    <row r="11" spans="1:12" ht="12.75" customHeight="1">
      <c r="A11" s="26">
        <v>2</v>
      </c>
      <c r="B11" s="13" t="s">
        <v>107</v>
      </c>
      <c r="C11" s="192">
        <v>0.5</v>
      </c>
      <c r="D11" s="200">
        <v>5</v>
      </c>
      <c r="E11" s="191">
        <v>1</v>
      </c>
      <c r="F11" s="191">
        <f>Max!$B$3*C11</f>
        <v>100</v>
      </c>
      <c r="G11" s="224"/>
      <c r="H11" s="225"/>
      <c r="I11" s="224">
        <f>D11*E11</f>
        <v>5</v>
      </c>
      <c r="J11" s="225">
        <f>F11*I11</f>
        <v>500</v>
      </c>
      <c r="K11" s="224"/>
      <c r="L11" s="225"/>
    </row>
    <row r="12" spans="1:12" ht="12.75" customHeight="1">
      <c r="A12" s="26"/>
      <c r="B12" s="13"/>
      <c r="C12" s="192">
        <v>0.6</v>
      </c>
      <c r="D12" s="200">
        <v>4</v>
      </c>
      <c r="E12" s="191">
        <v>1</v>
      </c>
      <c r="F12" s="191">
        <f>Max!$B$3*C12</f>
        <v>120</v>
      </c>
      <c r="G12" s="224"/>
      <c r="H12" s="225"/>
      <c r="I12" s="224">
        <f>D12*E12</f>
        <v>4</v>
      </c>
      <c r="J12" s="225">
        <f>F12*I12</f>
        <v>480</v>
      </c>
      <c r="K12" s="224"/>
      <c r="L12" s="225"/>
    </row>
    <row r="13" spans="1:12" ht="12.75" customHeight="1">
      <c r="A13" s="26"/>
      <c r="B13" s="13"/>
      <c r="C13" s="192">
        <v>0.7</v>
      </c>
      <c r="D13" s="200">
        <v>3</v>
      </c>
      <c r="E13" s="191">
        <v>2</v>
      </c>
      <c r="F13" s="191">
        <f>Max!$B$3*C13</f>
        <v>140</v>
      </c>
      <c r="G13" s="224"/>
      <c r="H13" s="225"/>
      <c r="I13" s="224">
        <f>D13*E13</f>
        <v>6</v>
      </c>
      <c r="J13" s="225">
        <f>F13*I13</f>
        <v>840</v>
      </c>
      <c r="K13" s="224"/>
      <c r="L13" s="225"/>
    </row>
    <row r="14" spans="1:12" ht="12.75" customHeight="1">
      <c r="A14" s="26"/>
      <c r="B14" s="13"/>
      <c r="C14" s="192">
        <v>0.8</v>
      </c>
      <c r="D14" s="200">
        <v>3</v>
      </c>
      <c r="E14" s="191">
        <v>5</v>
      </c>
      <c r="F14" s="191">
        <f>Max!$B$3*C14</f>
        <v>160</v>
      </c>
      <c r="G14" s="224"/>
      <c r="H14" s="225"/>
      <c r="I14" s="224">
        <f>D14*E14</f>
        <v>15</v>
      </c>
      <c r="J14" s="225">
        <f>F14*I14</f>
        <v>2400</v>
      </c>
      <c r="K14" s="224"/>
      <c r="L14" s="225"/>
    </row>
    <row r="15" spans="1:12" ht="12.75" customHeight="1">
      <c r="A15" s="27">
        <v>3</v>
      </c>
      <c r="B15" s="45" t="s">
        <v>73</v>
      </c>
      <c r="C15" s="194"/>
      <c r="D15" s="202">
        <v>10</v>
      </c>
      <c r="E15" s="193">
        <v>5</v>
      </c>
      <c r="F15" s="193"/>
      <c r="G15" s="224"/>
      <c r="H15" s="225"/>
      <c r="I15" s="224"/>
      <c r="J15" s="225"/>
      <c r="K15" s="224"/>
      <c r="L15" s="225"/>
    </row>
    <row r="16" spans="1:12" ht="12.75" customHeight="1">
      <c r="A16" s="25">
        <v>4</v>
      </c>
      <c r="B16" s="9" t="s">
        <v>4</v>
      </c>
      <c r="C16" s="184">
        <v>0.5</v>
      </c>
      <c r="D16" s="203">
        <v>5</v>
      </c>
      <c r="E16" s="183">
        <v>1</v>
      </c>
      <c r="F16" s="183">
        <f>Max!$B$2*C16</f>
        <v>105</v>
      </c>
      <c r="G16" s="224">
        <f>D16*E16</f>
        <v>5</v>
      </c>
      <c r="H16" s="225">
        <f>F16*G16</f>
        <v>525</v>
      </c>
      <c r="I16" s="224"/>
      <c r="J16" s="225"/>
      <c r="K16" s="224"/>
      <c r="L16" s="225"/>
    </row>
    <row r="17" spans="1:12" ht="12.75" customHeight="1">
      <c r="A17" s="25"/>
      <c r="B17" s="9"/>
      <c r="C17" s="184">
        <v>0.6</v>
      </c>
      <c r="D17" s="203">
        <v>4</v>
      </c>
      <c r="E17" s="183">
        <v>1</v>
      </c>
      <c r="F17" s="183">
        <f>Max!$B$2*C17</f>
        <v>126</v>
      </c>
      <c r="G17" s="224">
        <f>D17*E17</f>
        <v>4</v>
      </c>
      <c r="H17" s="225">
        <f>F17*G17</f>
        <v>504</v>
      </c>
      <c r="I17" s="224"/>
      <c r="J17" s="225"/>
      <c r="K17" s="224"/>
      <c r="L17" s="225"/>
    </row>
    <row r="18" spans="1:12" ht="12.75" customHeight="1">
      <c r="A18" s="25"/>
      <c r="B18" s="9"/>
      <c r="C18" s="184">
        <v>0.7</v>
      </c>
      <c r="D18" s="203">
        <v>3</v>
      </c>
      <c r="E18" s="183">
        <v>2</v>
      </c>
      <c r="F18" s="183">
        <f>Max!$B$2*C18</f>
        <v>147</v>
      </c>
      <c r="G18" s="224">
        <f>D18*E18</f>
        <v>6</v>
      </c>
      <c r="H18" s="225">
        <f>F18*G18</f>
        <v>882</v>
      </c>
      <c r="I18" s="224"/>
      <c r="J18" s="225"/>
      <c r="K18" s="224"/>
      <c r="L18" s="225"/>
    </row>
    <row r="19" spans="1:12" ht="12.75" customHeight="1">
      <c r="A19" s="25"/>
      <c r="B19" s="9"/>
      <c r="C19" s="184">
        <v>0.8</v>
      </c>
      <c r="D19" s="203">
        <v>3</v>
      </c>
      <c r="E19" s="183">
        <v>4</v>
      </c>
      <c r="F19" s="183">
        <f>Max!$B$2*C19</f>
        <v>168</v>
      </c>
      <c r="G19" s="224">
        <f>D19*E19</f>
        <v>12</v>
      </c>
      <c r="H19" s="225">
        <f>F19*G19</f>
        <v>2016</v>
      </c>
      <c r="I19" s="224"/>
      <c r="J19" s="225"/>
      <c r="K19" s="224"/>
      <c r="L19" s="225"/>
    </row>
    <row r="20" spans="1:12" ht="12.75" customHeight="1">
      <c r="A20" s="27">
        <v>5</v>
      </c>
      <c r="B20" s="45" t="s">
        <v>16</v>
      </c>
      <c r="C20" s="194"/>
      <c r="D20" s="202">
        <v>10</v>
      </c>
      <c r="E20" s="193">
        <v>5</v>
      </c>
      <c r="F20" s="193"/>
      <c r="G20" s="224"/>
      <c r="H20" s="225"/>
      <c r="I20" s="224"/>
      <c r="J20" s="225"/>
      <c r="K20" s="224"/>
      <c r="L20" s="225"/>
    </row>
    <row r="21" spans="1:12" ht="12.75" customHeight="1">
      <c r="A21" s="50">
        <v>6</v>
      </c>
      <c r="B21" s="51" t="s">
        <v>87</v>
      </c>
      <c r="C21" s="53"/>
      <c r="D21" s="52">
        <v>10</v>
      </c>
      <c r="E21" s="54">
        <v>5</v>
      </c>
      <c r="F21" s="54"/>
      <c r="G21" s="224"/>
      <c r="H21" s="225"/>
      <c r="I21" s="224"/>
      <c r="J21" s="225"/>
      <c r="K21" s="224"/>
      <c r="L21" s="225"/>
    </row>
    <row r="22" spans="3:12" ht="12.75" customHeight="1">
      <c r="C22" s="182"/>
      <c r="D22" s="180"/>
      <c r="E22" s="180"/>
      <c r="F22" s="180"/>
      <c r="G22" s="224"/>
      <c r="H22" s="225"/>
      <c r="I22" s="224"/>
      <c r="J22" s="225"/>
      <c r="K22" s="224"/>
      <c r="L22" s="225"/>
    </row>
    <row r="23" spans="1:12" ht="12.75" customHeight="1">
      <c r="A23" s="4" t="s">
        <v>101</v>
      </c>
      <c r="C23" s="7" t="s">
        <v>8</v>
      </c>
      <c r="D23" s="217" t="s">
        <v>6</v>
      </c>
      <c r="E23" s="217" t="s">
        <v>7</v>
      </c>
      <c r="F23" s="29" t="s">
        <v>9</v>
      </c>
      <c r="G23" s="224"/>
      <c r="H23" s="225"/>
      <c r="I23" s="224"/>
      <c r="J23" s="225"/>
      <c r="K23" s="224"/>
      <c r="L23" s="225"/>
    </row>
    <row r="24" spans="1:12" ht="12.75" customHeight="1">
      <c r="A24" s="26">
        <v>1</v>
      </c>
      <c r="B24" s="13" t="s">
        <v>107</v>
      </c>
      <c r="C24" s="192">
        <v>0.55</v>
      </c>
      <c r="D24" s="200">
        <v>5</v>
      </c>
      <c r="E24" s="191">
        <v>1</v>
      </c>
      <c r="F24" s="191">
        <f>Max!$B$3*C24</f>
        <v>110.00000000000001</v>
      </c>
      <c r="G24" s="224"/>
      <c r="H24" s="225"/>
      <c r="I24" s="224">
        <f>D24*E24</f>
        <v>5</v>
      </c>
      <c r="J24" s="225">
        <f>F24*I24</f>
        <v>550.0000000000001</v>
      </c>
      <c r="K24" s="224"/>
      <c r="L24" s="225"/>
    </row>
    <row r="25" spans="1:12" ht="12.75" customHeight="1">
      <c r="A25" s="26"/>
      <c r="B25" s="13"/>
      <c r="C25" s="192">
        <v>0.65</v>
      </c>
      <c r="D25" s="200">
        <v>4</v>
      </c>
      <c r="E25" s="191">
        <v>1</v>
      </c>
      <c r="F25" s="191">
        <f>Max!$B$3*C25</f>
        <v>130</v>
      </c>
      <c r="G25" s="224"/>
      <c r="H25" s="225"/>
      <c r="I25" s="224">
        <f>D25*E25</f>
        <v>4</v>
      </c>
      <c r="J25" s="225">
        <f>F25*I25</f>
        <v>520</v>
      </c>
      <c r="K25" s="224"/>
      <c r="L25" s="225"/>
    </row>
    <row r="26" spans="1:12" ht="12.75" customHeight="1">
      <c r="A26" s="26"/>
      <c r="B26" s="13"/>
      <c r="C26" s="192">
        <v>0.75</v>
      </c>
      <c r="D26" s="200">
        <v>3</v>
      </c>
      <c r="E26" s="191">
        <v>2</v>
      </c>
      <c r="F26" s="191">
        <f>Max!$B$3*C26</f>
        <v>150</v>
      </c>
      <c r="G26" s="224"/>
      <c r="H26" s="225"/>
      <c r="I26" s="224">
        <f>D26*E26</f>
        <v>6</v>
      </c>
      <c r="J26" s="225">
        <f>F26*I26</f>
        <v>900</v>
      </c>
      <c r="K26" s="224"/>
      <c r="L26" s="225"/>
    </row>
    <row r="27" spans="1:12" ht="12.75" customHeight="1">
      <c r="A27" s="26"/>
      <c r="B27" s="13"/>
      <c r="C27" s="192">
        <v>0.85</v>
      </c>
      <c r="D27" s="200">
        <v>2</v>
      </c>
      <c r="E27" s="191">
        <v>5</v>
      </c>
      <c r="F27" s="191">
        <f>Max!$B$3*C27</f>
        <v>170</v>
      </c>
      <c r="G27" s="224"/>
      <c r="H27" s="225"/>
      <c r="I27" s="224">
        <f>D27*E27</f>
        <v>10</v>
      </c>
      <c r="J27" s="225">
        <f>F27*I27</f>
        <v>1700</v>
      </c>
      <c r="K27" s="224"/>
      <c r="L27" s="225"/>
    </row>
    <row r="28" spans="1:12" ht="12.75" customHeight="1">
      <c r="A28" s="28">
        <v>2</v>
      </c>
      <c r="B28" s="21" t="s">
        <v>11</v>
      </c>
      <c r="C28" s="196">
        <v>0.5</v>
      </c>
      <c r="D28" s="201">
        <v>3</v>
      </c>
      <c r="E28" s="195">
        <v>1</v>
      </c>
      <c r="F28" s="195">
        <f>Max!$B$4*C28</f>
        <v>110</v>
      </c>
      <c r="G28" s="224"/>
      <c r="H28" s="225"/>
      <c r="I28" s="224"/>
      <c r="J28" s="225"/>
      <c r="K28" s="224">
        <f>D28*E28</f>
        <v>3</v>
      </c>
      <c r="L28" s="225">
        <f>F28*K28</f>
        <v>330</v>
      </c>
    </row>
    <row r="29" spans="1:12" ht="12.75" customHeight="1">
      <c r="A29" s="28"/>
      <c r="B29" s="21"/>
      <c r="C29" s="196">
        <v>0.6</v>
      </c>
      <c r="D29" s="201">
        <v>3</v>
      </c>
      <c r="E29" s="195">
        <v>1</v>
      </c>
      <c r="F29" s="195">
        <f>Max!$B$4*C29</f>
        <v>132</v>
      </c>
      <c r="G29" s="224"/>
      <c r="H29" s="225"/>
      <c r="I29" s="224"/>
      <c r="J29" s="225"/>
      <c r="K29" s="224">
        <f>D29*E29</f>
        <v>3</v>
      </c>
      <c r="L29" s="225">
        <f>F29*K29</f>
        <v>396</v>
      </c>
    </row>
    <row r="30" spans="1:12" ht="12.75" customHeight="1">
      <c r="A30" s="28"/>
      <c r="B30" s="21"/>
      <c r="C30" s="196">
        <v>0.7</v>
      </c>
      <c r="D30" s="201">
        <v>3</v>
      </c>
      <c r="E30" s="195">
        <v>2</v>
      </c>
      <c r="F30" s="195">
        <f>Max!$B$4*C30</f>
        <v>154</v>
      </c>
      <c r="G30" s="224"/>
      <c r="H30" s="225"/>
      <c r="I30" s="224"/>
      <c r="J30" s="225"/>
      <c r="K30" s="224">
        <f>D30*E30</f>
        <v>6</v>
      </c>
      <c r="L30" s="225">
        <f>F30*K30</f>
        <v>924</v>
      </c>
    </row>
    <row r="31" spans="1:12" ht="12.75" customHeight="1">
      <c r="A31" s="28"/>
      <c r="B31" s="21"/>
      <c r="C31" s="196">
        <v>0.8</v>
      </c>
      <c r="D31" s="201">
        <v>3</v>
      </c>
      <c r="E31" s="195">
        <v>5</v>
      </c>
      <c r="F31" s="195">
        <f>Max!$B$4*C31</f>
        <v>176</v>
      </c>
      <c r="G31" s="224"/>
      <c r="H31" s="225"/>
      <c r="I31" s="224"/>
      <c r="J31" s="225"/>
      <c r="K31" s="224">
        <f>D31*E31</f>
        <v>15</v>
      </c>
      <c r="L31" s="225">
        <f>F31*K31</f>
        <v>2640</v>
      </c>
    </row>
    <row r="32" spans="1:12" ht="12.75" customHeight="1">
      <c r="A32" s="26">
        <v>3</v>
      </c>
      <c r="B32" s="13" t="s">
        <v>107</v>
      </c>
      <c r="C32" s="192">
        <v>0.5</v>
      </c>
      <c r="D32" s="200">
        <v>5</v>
      </c>
      <c r="E32" s="191">
        <v>1</v>
      </c>
      <c r="F32" s="191">
        <f>Max!$B$3*C32</f>
        <v>100</v>
      </c>
      <c r="G32" s="224"/>
      <c r="H32" s="225"/>
      <c r="I32" s="224">
        <f>D32*E32</f>
        <v>5</v>
      </c>
      <c r="J32" s="225">
        <f>F32*I32</f>
        <v>500</v>
      </c>
      <c r="K32" s="224"/>
      <c r="L32" s="225"/>
    </row>
    <row r="33" spans="1:12" ht="12.75" customHeight="1">
      <c r="A33" s="26"/>
      <c r="B33" s="13"/>
      <c r="C33" s="192">
        <v>0.6</v>
      </c>
      <c r="D33" s="200">
        <v>5</v>
      </c>
      <c r="E33" s="191">
        <v>1</v>
      </c>
      <c r="F33" s="191">
        <f>Max!$B$3*C33</f>
        <v>120</v>
      </c>
      <c r="G33" s="224"/>
      <c r="H33" s="225"/>
      <c r="I33" s="224">
        <f>D33*E33</f>
        <v>5</v>
      </c>
      <c r="J33" s="225">
        <f>F33*I33</f>
        <v>600</v>
      </c>
      <c r="K33" s="224"/>
      <c r="L33" s="225"/>
    </row>
    <row r="34" spans="1:12" ht="12.75" customHeight="1">
      <c r="A34" s="26"/>
      <c r="B34" s="13"/>
      <c r="C34" s="192">
        <v>0.7</v>
      </c>
      <c r="D34" s="200">
        <v>4</v>
      </c>
      <c r="E34" s="191">
        <v>4</v>
      </c>
      <c r="F34" s="191">
        <f>Max!$B$3*C34</f>
        <v>140</v>
      </c>
      <c r="G34" s="224"/>
      <c r="H34" s="225"/>
      <c r="I34" s="224">
        <f>D34*E34</f>
        <v>16</v>
      </c>
      <c r="J34" s="225">
        <f>F34*I34</f>
        <v>2240</v>
      </c>
      <c r="K34" s="224"/>
      <c r="L34" s="225"/>
    </row>
    <row r="35" spans="1:12" ht="12.75" customHeight="1">
      <c r="A35" s="27">
        <v>4</v>
      </c>
      <c r="B35" s="17" t="s">
        <v>73</v>
      </c>
      <c r="C35" s="194"/>
      <c r="D35" s="193">
        <v>10</v>
      </c>
      <c r="E35" s="193">
        <v>5</v>
      </c>
      <c r="F35" s="193"/>
      <c r="G35" s="224"/>
      <c r="H35" s="225"/>
      <c r="I35" s="224"/>
      <c r="J35" s="225"/>
      <c r="K35" s="224"/>
      <c r="L35" s="225"/>
    </row>
    <row r="36" spans="1:12" ht="12.75" customHeight="1">
      <c r="A36" s="27">
        <v>5</v>
      </c>
      <c r="B36" s="17" t="s">
        <v>10</v>
      </c>
      <c r="C36" s="194"/>
      <c r="D36" s="202">
        <v>10</v>
      </c>
      <c r="E36" s="193">
        <v>5</v>
      </c>
      <c r="F36" s="193"/>
      <c r="G36" s="224"/>
      <c r="H36" s="225"/>
      <c r="I36" s="224"/>
      <c r="J36" s="225"/>
      <c r="K36" s="224"/>
      <c r="L36" s="225"/>
    </row>
    <row r="37" spans="3:12" ht="12.75" customHeight="1">
      <c r="C37" s="182"/>
      <c r="D37" s="180"/>
      <c r="E37" s="180"/>
      <c r="F37" s="180"/>
      <c r="G37" s="224"/>
      <c r="H37" s="225"/>
      <c r="I37" s="224"/>
      <c r="J37" s="225"/>
      <c r="K37" s="224"/>
      <c r="L37" s="225"/>
    </row>
    <row r="38" spans="1:12" ht="12.75" customHeight="1">
      <c r="A38" s="4" t="s">
        <v>102</v>
      </c>
      <c r="C38" s="7" t="s">
        <v>8</v>
      </c>
      <c r="D38" s="217" t="s">
        <v>6</v>
      </c>
      <c r="E38" s="217" t="s">
        <v>7</v>
      </c>
      <c r="F38" s="29" t="s">
        <v>9</v>
      </c>
      <c r="G38" s="224"/>
      <c r="H38" s="225"/>
      <c r="I38" s="224"/>
      <c r="J38" s="225"/>
      <c r="K38" s="224"/>
      <c r="L38" s="225"/>
    </row>
    <row r="39" spans="1:12" ht="12.75" customHeight="1">
      <c r="A39" s="25">
        <v>1</v>
      </c>
      <c r="B39" s="9" t="s">
        <v>4</v>
      </c>
      <c r="C39" s="184">
        <v>0.5</v>
      </c>
      <c r="D39" s="203">
        <v>5</v>
      </c>
      <c r="E39" s="183">
        <v>1</v>
      </c>
      <c r="F39" s="183">
        <f>Max!$B$2*C39</f>
        <v>105</v>
      </c>
      <c r="G39" s="224">
        <f>D39*E39</f>
        <v>5</v>
      </c>
      <c r="H39" s="225">
        <f>F39*G39</f>
        <v>525</v>
      </c>
      <c r="I39" s="224"/>
      <c r="J39" s="225"/>
      <c r="K39" s="224"/>
      <c r="L39" s="225"/>
    </row>
    <row r="40" spans="1:12" ht="12.75" customHeight="1">
      <c r="A40" s="25"/>
      <c r="B40" s="9"/>
      <c r="C40" s="184">
        <v>0.6</v>
      </c>
      <c r="D40" s="203">
        <v>4</v>
      </c>
      <c r="E40" s="183">
        <v>1</v>
      </c>
      <c r="F40" s="183">
        <f>Max!$B$2*C40</f>
        <v>126</v>
      </c>
      <c r="G40" s="224">
        <f>D40*E40</f>
        <v>4</v>
      </c>
      <c r="H40" s="225">
        <f>F40*G40</f>
        <v>504</v>
      </c>
      <c r="I40" s="224"/>
      <c r="J40" s="225"/>
      <c r="K40" s="224"/>
      <c r="L40" s="225"/>
    </row>
    <row r="41" spans="1:12" ht="12.75" customHeight="1">
      <c r="A41" s="25"/>
      <c r="B41" s="9"/>
      <c r="C41" s="184">
        <v>0.7</v>
      </c>
      <c r="D41" s="203">
        <v>3</v>
      </c>
      <c r="E41" s="183">
        <v>2</v>
      </c>
      <c r="F41" s="183">
        <f>Max!$B$2*C41</f>
        <v>147</v>
      </c>
      <c r="G41" s="224">
        <f>D41*E41</f>
        <v>6</v>
      </c>
      <c r="H41" s="225">
        <f>F41*G41</f>
        <v>882</v>
      </c>
      <c r="I41" s="224"/>
      <c r="J41" s="225"/>
      <c r="K41" s="224"/>
      <c r="L41" s="225"/>
    </row>
    <row r="42" spans="1:12" ht="12.75" customHeight="1">
      <c r="A42" s="25"/>
      <c r="B42" s="9"/>
      <c r="C42" s="184">
        <v>0.8</v>
      </c>
      <c r="D42" s="203">
        <v>3</v>
      </c>
      <c r="E42" s="183">
        <v>5</v>
      </c>
      <c r="F42" s="183">
        <f>Max!$B$2*C42</f>
        <v>168</v>
      </c>
      <c r="G42" s="224">
        <f>D42*E42</f>
        <v>15</v>
      </c>
      <c r="H42" s="225">
        <f>F42*G42</f>
        <v>2520</v>
      </c>
      <c r="I42" s="224"/>
      <c r="J42" s="225"/>
      <c r="K42" s="224"/>
      <c r="L42" s="225"/>
    </row>
    <row r="43" spans="1:12" ht="12.75" customHeight="1">
      <c r="A43" s="26">
        <v>2</v>
      </c>
      <c r="B43" s="13" t="s">
        <v>107</v>
      </c>
      <c r="C43" s="192">
        <v>0.5</v>
      </c>
      <c r="D43" s="200">
        <v>5</v>
      </c>
      <c r="E43" s="191">
        <v>1</v>
      </c>
      <c r="F43" s="191">
        <f>Max!$B$3*C43</f>
        <v>100</v>
      </c>
      <c r="G43" s="224"/>
      <c r="H43" s="225"/>
      <c r="I43" s="224">
        <f>D43*E43</f>
        <v>5</v>
      </c>
      <c r="J43" s="225">
        <f>F43*I43</f>
        <v>500</v>
      </c>
      <c r="K43" s="224"/>
      <c r="L43" s="225"/>
    </row>
    <row r="44" spans="1:12" ht="12.75" customHeight="1">
      <c r="A44" s="26"/>
      <c r="B44" s="13"/>
      <c r="C44" s="192">
        <v>0.6</v>
      </c>
      <c r="D44" s="200">
        <v>4</v>
      </c>
      <c r="E44" s="191">
        <v>1</v>
      </c>
      <c r="F44" s="191">
        <f>Max!$B$3*C44</f>
        <v>120</v>
      </c>
      <c r="G44" s="224"/>
      <c r="H44" s="225"/>
      <c r="I44" s="224">
        <f>D44*E44</f>
        <v>4</v>
      </c>
      <c r="J44" s="225">
        <f>F44*I44</f>
        <v>480</v>
      </c>
      <c r="K44" s="224"/>
      <c r="L44" s="225"/>
    </row>
    <row r="45" spans="1:12" ht="12.75" customHeight="1">
      <c r="A45" s="26"/>
      <c r="B45" s="13"/>
      <c r="C45" s="192">
        <v>0.7</v>
      </c>
      <c r="D45" s="200">
        <v>3</v>
      </c>
      <c r="E45" s="191">
        <v>2</v>
      </c>
      <c r="F45" s="191">
        <f>Max!$B$3*C45</f>
        <v>140</v>
      </c>
      <c r="G45" s="224"/>
      <c r="H45" s="225"/>
      <c r="I45" s="224">
        <f>D45*E45</f>
        <v>6</v>
      </c>
      <c r="J45" s="225">
        <f>F45*I45</f>
        <v>840</v>
      </c>
      <c r="K45" s="224"/>
      <c r="L45" s="225"/>
    </row>
    <row r="46" spans="1:12" ht="12.75" customHeight="1">
      <c r="A46" s="26"/>
      <c r="B46" s="13"/>
      <c r="C46" s="192">
        <v>0.8</v>
      </c>
      <c r="D46" s="200">
        <v>3</v>
      </c>
      <c r="E46" s="191">
        <v>6</v>
      </c>
      <c r="F46" s="191">
        <f>Max!$B$3*C46</f>
        <v>160</v>
      </c>
      <c r="G46" s="224"/>
      <c r="H46" s="225"/>
      <c r="I46" s="224">
        <f>D46*E46</f>
        <v>18</v>
      </c>
      <c r="J46" s="225">
        <f>F46*I46</f>
        <v>2880</v>
      </c>
      <c r="K46" s="224"/>
      <c r="L46" s="225"/>
    </row>
    <row r="47" spans="1:12" ht="12.75" customHeight="1">
      <c r="A47" s="27">
        <v>3</v>
      </c>
      <c r="B47" s="17" t="s">
        <v>113</v>
      </c>
      <c r="C47" s="194"/>
      <c r="D47" s="193">
        <v>4</v>
      </c>
      <c r="E47" s="193">
        <v>5</v>
      </c>
      <c r="F47" s="193"/>
      <c r="G47" s="224"/>
      <c r="H47" s="225"/>
      <c r="I47" s="224"/>
      <c r="J47" s="225"/>
      <c r="K47" s="224"/>
      <c r="L47" s="225"/>
    </row>
    <row r="48" spans="1:12" ht="12.75" customHeight="1">
      <c r="A48" s="27">
        <v>4</v>
      </c>
      <c r="B48" s="17" t="s">
        <v>86</v>
      </c>
      <c r="C48" s="194"/>
      <c r="D48" s="193">
        <v>5</v>
      </c>
      <c r="E48" s="193">
        <v>5</v>
      </c>
      <c r="F48" s="193"/>
      <c r="G48" s="224"/>
      <c r="H48" s="225"/>
      <c r="I48" s="224"/>
      <c r="J48" s="225"/>
      <c r="K48" s="224"/>
      <c r="L48" s="225"/>
    </row>
    <row r="49" spans="1:12" ht="12.75" customHeight="1">
      <c r="A49" s="50">
        <v>5</v>
      </c>
      <c r="B49" s="51" t="s">
        <v>75</v>
      </c>
      <c r="C49" s="53"/>
      <c r="D49" s="52">
        <v>5</v>
      </c>
      <c r="E49" s="54">
        <v>5</v>
      </c>
      <c r="F49" s="54"/>
      <c r="G49" s="224"/>
      <c r="H49" s="225"/>
      <c r="I49" s="224"/>
      <c r="J49" s="225"/>
      <c r="K49" s="224"/>
      <c r="L49" s="225"/>
    </row>
    <row r="50" spans="3:12" ht="12.75" customHeight="1">
      <c r="C50" s="7"/>
      <c r="D50" s="29"/>
      <c r="E50" s="29"/>
      <c r="F50" s="29"/>
      <c r="G50" s="224"/>
      <c r="H50" s="225"/>
      <c r="I50" s="224"/>
      <c r="J50" s="225"/>
      <c r="K50" s="224"/>
      <c r="L50" s="225"/>
    </row>
    <row r="51" spans="1:12" ht="12.75" customHeight="1">
      <c r="A51" s="4" t="s">
        <v>103</v>
      </c>
      <c r="C51" s="7" t="s">
        <v>8</v>
      </c>
      <c r="D51" s="217" t="s">
        <v>6</v>
      </c>
      <c r="E51" s="217" t="s">
        <v>7</v>
      </c>
      <c r="F51" s="29" t="s">
        <v>9</v>
      </c>
      <c r="G51" s="224"/>
      <c r="H51" s="225"/>
      <c r="I51" s="224"/>
      <c r="J51" s="225"/>
      <c r="K51" s="224"/>
      <c r="L51" s="225"/>
    </row>
    <row r="52" spans="1:12" ht="12.75" customHeight="1">
      <c r="A52" s="28">
        <v>1</v>
      </c>
      <c r="B52" s="21" t="s">
        <v>12</v>
      </c>
      <c r="C52" s="196">
        <v>0.5</v>
      </c>
      <c r="D52" s="201">
        <v>3</v>
      </c>
      <c r="E52" s="195">
        <v>1</v>
      </c>
      <c r="F52" s="195">
        <f>Max!$B$4*C52</f>
        <v>110</v>
      </c>
      <c r="G52" s="224"/>
      <c r="H52" s="225"/>
      <c r="I52" s="224"/>
      <c r="J52" s="225"/>
      <c r="K52" s="224">
        <f>D52*E52</f>
        <v>3</v>
      </c>
      <c r="L52" s="225">
        <f>F52*K52</f>
        <v>330</v>
      </c>
    </row>
    <row r="53" spans="1:12" ht="12.75" customHeight="1">
      <c r="A53" s="28"/>
      <c r="B53" s="21"/>
      <c r="C53" s="196">
        <v>0.6</v>
      </c>
      <c r="D53" s="201">
        <v>3</v>
      </c>
      <c r="E53" s="195">
        <v>1</v>
      </c>
      <c r="F53" s="195">
        <f>Max!$B$4*C53</f>
        <v>132</v>
      </c>
      <c r="G53" s="224"/>
      <c r="H53" s="225"/>
      <c r="I53" s="224"/>
      <c r="J53" s="225"/>
      <c r="K53" s="224">
        <f>D53*E53</f>
        <v>3</v>
      </c>
      <c r="L53" s="225">
        <f>F53*K53</f>
        <v>396</v>
      </c>
    </row>
    <row r="54" spans="1:12" ht="12.75" customHeight="1">
      <c r="A54" s="28"/>
      <c r="B54" s="21"/>
      <c r="C54" s="196">
        <v>0.7</v>
      </c>
      <c r="D54" s="201">
        <v>3</v>
      </c>
      <c r="E54" s="195">
        <v>2</v>
      </c>
      <c r="F54" s="195">
        <f>Max!$B$4*C54</f>
        <v>154</v>
      </c>
      <c r="G54" s="224"/>
      <c r="H54" s="225"/>
      <c r="I54" s="224"/>
      <c r="J54" s="225"/>
      <c r="K54" s="224">
        <f>D54*E54</f>
        <v>6</v>
      </c>
      <c r="L54" s="225">
        <f>F54*K54</f>
        <v>924</v>
      </c>
    </row>
    <row r="55" spans="1:12" ht="12.75" customHeight="1">
      <c r="A55" s="28"/>
      <c r="B55" s="21"/>
      <c r="C55" s="196">
        <v>0.75</v>
      </c>
      <c r="D55" s="201">
        <v>2</v>
      </c>
      <c r="E55" s="195">
        <v>4</v>
      </c>
      <c r="F55" s="195">
        <f>Max!$B$4*C55</f>
        <v>165</v>
      </c>
      <c r="G55" s="224"/>
      <c r="H55" s="225"/>
      <c r="I55" s="224"/>
      <c r="J55" s="225"/>
      <c r="K55" s="224">
        <f>D55*E55</f>
        <v>8</v>
      </c>
      <c r="L55" s="225">
        <f>F55*K55</f>
        <v>1320</v>
      </c>
    </row>
    <row r="56" spans="1:12" ht="12.75" customHeight="1">
      <c r="A56" s="27">
        <v>2</v>
      </c>
      <c r="B56" s="17" t="s">
        <v>114</v>
      </c>
      <c r="C56" s="194"/>
      <c r="D56" s="202">
        <v>3</v>
      </c>
      <c r="E56" s="193">
        <v>6</v>
      </c>
      <c r="F56" s="193"/>
      <c r="G56" s="224"/>
      <c r="H56" s="225"/>
      <c r="I56" s="224"/>
      <c r="J56" s="225"/>
      <c r="K56" s="224"/>
      <c r="L56" s="225"/>
    </row>
    <row r="57" spans="1:12" ht="12.75" customHeight="1">
      <c r="A57" s="27">
        <v>3</v>
      </c>
      <c r="B57" s="17" t="s">
        <v>136</v>
      </c>
      <c r="C57" s="194"/>
      <c r="D57" s="202">
        <v>10</v>
      </c>
      <c r="E57" s="193">
        <v>5</v>
      </c>
      <c r="F57" s="193"/>
      <c r="G57" s="224"/>
      <c r="H57" s="225"/>
      <c r="I57" s="224"/>
      <c r="J57" s="225"/>
      <c r="K57" s="224"/>
      <c r="L57" s="225"/>
    </row>
    <row r="58" spans="1:12" ht="12.75" customHeight="1">
      <c r="A58" s="28">
        <v>4</v>
      </c>
      <c r="B58" s="21" t="s">
        <v>13</v>
      </c>
      <c r="C58" s="196">
        <v>0.6</v>
      </c>
      <c r="D58" s="201">
        <v>4</v>
      </c>
      <c r="E58" s="195">
        <v>1</v>
      </c>
      <c r="F58" s="195">
        <f>Max!$B$4*C58</f>
        <v>132</v>
      </c>
      <c r="G58" s="224"/>
      <c r="H58" s="225"/>
      <c r="I58" s="224"/>
      <c r="J58" s="225"/>
      <c r="K58" s="224">
        <f>D58*E58</f>
        <v>4</v>
      </c>
      <c r="L58" s="225">
        <f>F58*K58</f>
        <v>528</v>
      </c>
    </row>
    <row r="59" spans="1:12" ht="12.75" customHeight="1">
      <c r="A59" s="28"/>
      <c r="B59" s="21"/>
      <c r="C59" s="196">
        <v>0.7</v>
      </c>
      <c r="D59" s="201">
        <v>4</v>
      </c>
      <c r="E59" s="195">
        <v>1</v>
      </c>
      <c r="F59" s="195">
        <f>Max!$B$4*C59</f>
        <v>154</v>
      </c>
      <c r="G59" s="224"/>
      <c r="H59" s="225"/>
      <c r="I59" s="224"/>
      <c r="J59" s="225"/>
      <c r="K59" s="224">
        <f>D59*E59</f>
        <v>4</v>
      </c>
      <c r="L59" s="225">
        <f>F59*K59</f>
        <v>616</v>
      </c>
    </row>
    <row r="60" spans="1:12" ht="12.75" customHeight="1">
      <c r="A60" s="28"/>
      <c r="B60" s="21"/>
      <c r="C60" s="196">
        <v>0.8</v>
      </c>
      <c r="D60" s="201">
        <v>3</v>
      </c>
      <c r="E60" s="195">
        <v>2</v>
      </c>
      <c r="F60" s="195">
        <f>Max!$B$4*C60</f>
        <v>176</v>
      </c>
      <c r="G60" s="224"/>
      <c r="H60" s="225"/>
      <c r="I60" s="224"/>
      <c r="J60" s="225"/>
      <c r="K60" s="224">
        <f>D60*E60</f>
        <v>6</v>
      </c>
      <c r="L60" s="225">
        <f>F60*K60</f>
        <v>1056</v>
      </c>
    </row>
    <row r="61" spans="1:12" ht="12.75" customHeight="1">
      <c r="A61" s="28"/>
      <c r="B61" s="21"/>
      <c r="C61" s="196">
        <v>0.9</v>
      </c>
      <c r="D61" s="201">
        <v>2</v>
      </c>
      <c r="E61" s="195">
        <v>3</v>
      </c>
      <c r="F61" s="195">
        <f>Max!$B$4*C61</f>
        <v>198</v>
      </c>
      <c r="G61" s="224"/>
      <c r="H61" s="225"/>
      <c r="I61" s="224"/>
      <c r="J61" s="225"/>
      <c r="K61" s="224">
        <f>D61*E61</f>
        <v>6</v>
      </c>
      <c r="L61" s="225">
        <f>F61*K61</f>
        <v>1188</v>
      </c>
    </row>
    <row r="62" spans="1:12" ht="12.75" customHeight="1">
      <c r="A62" s="27">
        <v>5</v>
      </c>
      <c r="B62" s="17" t="s">
        <v>137</v>
      </c>
      <c r="C62" s="194"/>
      <c r="D62" s="202">
        <v>5</v>
      </c>
      <c r="E62" s="193">
        <v>5</v>
      </c>
      <c r="F62" s="193"/>
      <c r="G62" s="224"/>
      <c r="H62" s="225"/>
      <c r="I62" s="224"/>
      <c r="J62" s="225"/>
      <c r="K62" s="224"/>
      <c r="L62" s="225"/>
    </row>
    <row r="63" spans="1:12" ht="12.75" customHeight="1">
      <c r="A63" s="27">
        <v>6</v>
      </c>
      <c r="B63" s="17" t="s">
        <v>10</v>
      </c>
      <c r="C63" s="194"/>
      <c r="D63" s="202">
        <v>8</v>
      </c>
      <c r="E63" s="193">
        <v>4</v>
      </c>
      <c r="F63" s="193"/>
      <c r="G63" s="224"/>
      <c r="H63" s="225"/>
      <c r="I63" s="224"/>
      <c r="J63" s="225"/>
      <c r="K63" s="224"/>
      <c r="L63" s="225"/>
    </row>
    <row r="64" spans="3:12" ht="12.75" customHeight="1">
      <c r="C64" s="182"/>
      <c r="D64" s="180"/>
      <c r="E64" s="180"/>
      <c r="F64" s="180"/>
      <c r="G64" s="226">
        <f aca="true" t="shared" si="0" ref="G64:L64">SUM(G7:G63)</f>
        <v>80</v>
      </c>
      <c r="H64" s="227">
        <f t="shared" si="0"/>
        <v>11854.5</v>
      </c>
      <c r="I64" s="226">
        <f t="shared" si="0"/>
        <v>114</v>
      </c>
      <c r="J64" s="227">
        <f t="shared" si="0"/>
        <v>15930</v>
      </c>
      <c r="K64" s="226">
        <f t="shared" si="0"/>
        <v>67</v>
      </c>
      <c r="L64" s="227">
        <f t="shared" si="0"/>
        <v>10648</v>
      </c>
    </row>
    <row r="65" spans="1:12" ht="12.75" customHeight="1">
      <c r="A65" s="4" t="s">
        <v>14</v>
      </c>
      <c r="B65" s="4"/>
      <c r="C65" s="182"/>
      <c r="D65" s="180"/>
      <c r="E65" s="180"/>
      <c r="F65" s="180"/>
      <c r="G65" s="224"/>
      <c r="H65" s="225"/>
      <c r="I65" s="224"/>
      <c r="J65" s="225"/>
      <c r="K65" s="224"/>
      <c r="L65" s="225"/>
    </row>
    <row r="66" spans="1:12" ht="12.75" customHeight="1">
      <c r="A66" s="4" t="s">
        <v>100</v>
      </c>
      <c r="C66" s="7" t="s">
        <v>8</v>
      </c>
      <c r="D66" s="217" t="s">
        <v>6</v>
      </c>
      <c r="E66" s="217" t="s">
        <v>7</v>
      </c>
      <c r="F66" s="29" t="s">
        <v>9</v>
      </c>
      <c r="G66" s="224"/>
      <c r="H66" s="225"/>
      <c r="I66" s="224"/>
      <c r="J66" s="225"/>
      <c r="K66" s="224"/>
      <c r="L66" s="225"/>
    </row>
    <row r="67" spans="1:12" ht="12.75" customHeight="1">
      <c r="A67" s="26">
        <v>1</v>
      </c>
      <c r="B67" s="13" t="s">
        <v>107</v>
      </c>
      <c r="C67" s="192">
        <v>0.5</v>
      </c>
      <c r="D67" s="200">
        <v>5</v>
      </c>
      <c r="E67" s="191">
        <v>1</v>
      </c>
      <c r="F67" s="191">
        <f>Max!$B$3*C67</f>
        <v>100</v>
      </c>
      <c r="G67" s="224"/>
      <c r="H67" s="225"/>
      <c r="I67" s="224">
        <f>D67*E67</f>
        <v>5</v>
      </c>
      <c r="J67" s="225">
        <f>F67*I67</f>
        <v>500</v>
      </c>
      <c r="K67" s="224"/>
      <c r="L67" s="225"/>
    </row>
    <row r="68" spans="1:12" ht="12.75" customHeight="1">
      <c r="A68" s="26"/>
      <c r="B68" s="13"/>
      <c r="C68" s="192">
        <v>0.6</v>
      </c>
      <c r="D68" s="200">
        <v>4</v>
      </c>
      <c r="E68" s="191">
        <v>1</v>
      </c>
      <c r="F68" s="191">
        <f>Max!$B$3*C68</f>
        <v>120</v>
      </c>
      <c r="G68" s="224"/>
      <c r="H68" s="225"/>
      <c r="I68" s="224">
        <f>D68*E68</f>
        <v>4</v>
      </c>
      <c r="J68" s="225">
        <f>F68*I68</f>
        <v>480</v>
      </c>
      <c r="K68" s="224"/>
      <c r="L68" s="225"/>
    </row>
    <row r="69" spans="1:12" ht="12.75" customHeight="1">
      <c r="A69" s="26"/>
      <c r="B69" s="13"/>
      <c r="C69" s="192">
        <v>0.7</v>
      </c>
      <c r="D69" s="200">
        <v>3</v>
      </c>
      <c r="E69" s="191">
        <v>2</v>
      </c>
      <c r="F69" s="191">
        <f>Max!$B$3*C69</f>
        <v>140</v>
      </c>
      <c r="G69" s="224"/>
      <c r="H69" s="225"/>
      <c r="I69" s="224">
        <f>D69*E69</f>
        <v>6</v>
      </c>
      <c r="J69" s="225">
        <f>F69*I69</f>
        <v>840</v>
      </c>
      <c r="K69" s="224"/>
      <c r="L69" s="225"/>
    </row>
    <row r="70" spans="1:12" ht="12.75" customHeight="1">
      <c r="A70" s="26"/>
      <c r="B70" s="13"/>
      <c r="C70" s="192">
        <v>0.8</v>
      </c>
      <c r="D70" s="200">
        <v>3</v>
      </c>
      <c r="E70" s="191">
        <v>5</v>
      </c>
      <c r="F70" s="191">
        <f>Max!$B$3*C70</f>
        <v>160</v>
      </c>
      <c r="G70" s="224"/>
      <c r="H70" s="225"/>
      <c r="I70" s="224">
        <f>D70*E70</f>
        <v>15</v>
      </c>
      <c r="J70" s="225">
        <f>F70*I70</f>
        <v>2400</v>
      </c>
      <c r="K70" s="224"/>
      <c r="L70" s="225"/>
    </row>
    <row r="71" spans="1:12" ht="12.75" customHeight="1">
      <c r="A71" s="25">
        <v>2</v>
      </c>
      <c r="B71" s="9" t="s">
        <v>4</v>
      </c>
      <c r="C71" s="184">
        <v>0.5</v>
      </c>
      <c r="D71" s="203">
        <v>5</v>
      </c>
      <c r="E71" s="183">
        <v>1</v>
      </c>
      <c r="F71" s="183">
        <f>Max!$B$2*C71</f>
        <v>105</v>
      </c>
      <c r="G71" s="224">
        <f>D71*E71</f>
        <v>5</v>
      </c>
      <c r="H71" s="225">
        <f>F71*G71</f>
        <v>525</v>
      </c>
      <c r="I71" s="224"/>
      <c r="J71" s="225"/>
      <c r="K71" s="224"/>
      <c r="L71" s="225"/>
    </row>
    <row r="72" spans="1:12" ht="12.75" customHeight="1">
      <c r="A72" s="25"/>
      <c r="B72" s="9"/>
      <c r="C72" s="184">
        <v>0.6</v>
      </c>
      <c r="D72" s="203">
        <v>4</v>
      </c>
      <c r="E72" s="183">
        <v>1</v>
      </c>
      <c r="F72" s="183">
        <f>Max!$B$2*C72</f>
        <v>126</v>
      </c>
      <c r="G72" s="224">
        <f>D72*E72</f>
        <v>4</v>
      </c>
      <c r="H72" s="225">
        <f>F72*G72</f>
        <v>504</v>
      </c>
      <c r="I72" s="224"/>
      <c r="J72" s="225"/>
      <c r="K72" s="224"/>
      <c r="L72" s="225"/>
    </row>
    <row r="73" spans="1:12" ht="12.75" customHeight="1">
      <c r="A73" s="25"/>
      <c r="B73" s="9"/>
      <c r="C73" s="184">
        <v>0.7</v>
      </c>
      <c r="D73" s="203">
        <v>3</v>
      </c>
      <c r="E73" s="183">
        <v>2</v>
      </c>
      <c r="F73" s="183">
        <f>Max!$B$2*C73</f>
        <v>147</v>
      </c>
      <c r="G73" s="224">
        <f>D73*E73</f>
        <v>6</v>
      </c>
      <c r="H73" s="225">
        <f>F73*G73</f>
        <v>882</v>
      </c>
      <c r="I73" s="224"/>
      <c r="J73" s="225"/>
      <c r="K73" s="224"/>
      <c r="L73" s="225"/>
    </row>
    <row r="74" spans="1:12" ht="12.75" customHeight="1">
      <c r="A74" s="25"/>
      <c r="B74" s="9"/>
      <c r="C74" s="184">
        <v>0.8</v>
      </c>
      <c r="D74" s="203">
        <v>3</v>
      </c>
      <c r="E74" s="183">
        <v>5</v>
      </c>
      <c r="F74" s="183">
        <f>Max!$B$2*C74</f>
        <v>168</v>
      </c>
      <c r="G74" s="224">
        <f>D74*E74</f>
        <v>15</v>
      </c>
      <c r="H74" s="225">
        <f>F74*G74</f>
        <v>2520</v>
      </c>
      <c r="I74" s="224"/>
      <c r="J74" s="225"/>
      <c r="K74" s="224"/>
      <c r="L74" s="225"/>
    </row>
    <row r="75" spans="1:12" ht="12.75" customHeight="1">
      <c r="A75" s="26">
        <v>3</v>
      </c>
      <c r="B75" s="13" t="s">
        <v>107</v>
      </c>
      <c r="C75" s="192">
        <v>0.55</v>
      </c>
      <c r="D75" s="200">
        <v>5</v>
      </c>
      <c r="E75" s="191">
        <v>1</v>
      </c>
      <c r="F75" s="191">
        <f>Max!$B$3*C75</f>
        <v>110.00000000000001</v>
      </c>
      <c r="G75" s="224"/>
      <c r="H75" s="225"/>
      <c r="I75" s="224">
        <f>D75*E75</f>
        <v>5</v>
      </c>
      <c r="J75" s="225">
        <f>F75*I75</f>
        <v>550.0000000000001</v>
      </c>
      <c r="K75" s="224"/>
      <c r="L75" s="225"/>
    </row>
    <row r="76" spans="1:12" ht="12.75" customHeight="1">
      <c r="A76" s="26"/>
      <c r="B76" s="13"/>
      <c r="C76" s="192">
        <v>0.65</v>
      </c>
      <c r="D76" s="200">
        <v>5</v>
      </c>
      <c r="E76" s="191">
        <v>1</v>
      </c>
      <c r="F76" s="191">
        <f>Max!$B$3*C76</f>
        <v>130</v>
      </c>
      <c r="G76" s="224"/>
      <c r="H76" s="225"/>
      <c r="I76" s="224">
        <f>D76*E76</f>
        <v>5</v>
      </c>
      <c r="J76" s="225">
        <f>F76*I76</f>
        <v>650</v>
      </c>
      <c r="K76" s="224"/>
      <c r="L76" s="225"/>
    </row>
    <row r="77" spans="1:12" ht="12.75" customHeight="1">
      <c r="A77" s="26"/>
      <c r="B77" s="13"/>
      <c r="C77" s="192">
        <v>0.75</v>
      </c>
      <c r="D77" s="200">
        <v>4</v>
      </c>
      <c r="E77" s="191">
        <v>4</v>
      </c>
      <c r="F77" s="191">
        <f>Max!$B$3*C77</f>
        <v>150</v>
      </c>
      <c r="G77" s="224"/>
      <c r="H77" s="225"/>
      <c r="I77" s="224">
        <f>D77*E77</f>
        <v>16</v>
      </c>
      <c r="J77" s="225">
        <f>F77*I77</f>
        <v>2400</v>
      </c>
      <c r="K77" s="224"/>
      <c r="L77" s="225"/>
    </row>
    <row r="78" spans="1:12" ht="12.75" customHeight="1">
      <c r="A78" s="27">
        <v>4</v>
      </c>
      <c r="B78" s="17" t="s">
        <v>73</v>
      </c>
      <c r="C78" s="194"/>
      <c r="D78" s="193">
        <v>10</v>
      </c>
      <c r="E78" s="193">
        <v>5</v>
      </c>
      <c r="F78" s="193"/>
      <c r="G78" s="224"/>
      <c r="H78" s="225"/>
      <c r="I78" s="224"/>
      <c r="J78" s="225"/>
      <c r="K78" s="224"/>
      <c r="L78" s="225"/>
    </row>
    <row r="79" spans="1:12" ht="12.75" customHeight="1">
      <c r="A79" s="50">
        <v>5</v>
      </c>
      <c r="B79" s="51" t="s">
        <v>138</v>
      </c>
      <c r="C79" s="53"/>
      <c r="D79" s="52">
        <v>8</v>
      </c>
      <c r="E79" s="54">
        <v>5</v>
      </c>
      <c r="F79" s="54"/>
      <c r="G79" s="224"/>
      <c r="H79" s="225"/>
      <c r="I79" s="224"/>
      <c r="J79" s="225"/>
      <c r="K79" s="224"/>
      <c r="L79" s="225"/>
    </row>
    <row r="80" spans="1:12" ht="12.75" customHeight="1">
      <c r="A80" s="50">
        <v>6</v>
      </c>
      <c r="B80" s="51" t="s">
        <v>75</v>
      </c>
      <c r="C80" s="53"/>
      <c r="D80" s="52">
        <v>5</v>
      </c>
      <c r="E80" s="54">
        <v>5</v>
      </c>
      <c r="F80" s="54"/>
      <c r="G80" s="224"/>
      <c r="H80" s="225"/>
      <c r="I80" s="224"/>
      <c r="J80" s="225"/>
      <c r="K80" s="224"/>
      <c r="L80" s="225"/>
    </row>
    <row r="81" spans="3:12" ht="12.75" customHeight="1">
      <c r="C81" s="182"/>
      <c r="D81" s="180"/>
      <c r="E81" s="180"/>
      <c r="F81" s="180"/>
      <c r="G81" s="224"/>
      <c r="H81" s="225"/>
      <c r="I81" s="224"/>
      <c r="J81" s="225"/>
      <c r="K81" s="224"/>
      <c r="L81" s="225"/>
    </row>
    <row r="82" spans="1:12" ht="12.75" customHeight="1">
      <c r="A82" s="4" t="s">
        <v>101</v>
      </c>
      <c r="C82" s="7" t="s">
        <v>8</v>
      </c>
      <c r="D82" s="217" t="s">
        <v>6</v>
      </c>
      <c r="E82" s="217" t="s">
        <v>7</v>
      </c>
      <c r="F82" s="29" t="s">
        <v>9</v>
      </c>
      <c r="G82" s="224"/>
      <c r="H82" s="225"/>
      <c r="I82" s="224"/>
      <c r="J82" s="225"/>
      <c r="K82" s="224"/>
      <c r="L82" s="225"/>
    </row>
    <row r="83" spans="1:12" ht="12.75" customHeight="1">
      <c r="A83" s="28">
        <v>1</v>
      </c>
      <c r="B83" s="21" t="s">
        <v>12</v>
      </c>
      <c r="C83" s="196">
        <v>0.5</v>
      </c>
      <c r="D83" s="201">
        <v>3</v>
      </c>
      <c r="E83" s="195">
        <v>1</v>
      </c>
      <c r="F83" s="195">
        <f>Max!$B$4*C83</f>
        <v>110</v>
      </c>
      <c r="G83" s="224"/>
      <c r="H83" s="225"/>
      <c r="I83" s="224"/>
      <c r="J83" s="225"/>
      <c r="K83" s="224">
        <f>D83*E83</f>
        <v>3</v>
      </c>
      <c r="L83" s="225">
        <f>F83*K83</f>
        <v>330</v>
      </c>
    </row>
    <row r="84" spans="1:12" ht="12.75" customHeight="1">
      <c r="A84" s="28"/>
      <c r="B84" s="21"/>
      <c r="C84" s="196">
        <v>0.6</v>
      </c>
      <c r="D84" s="201">
        <v>3</v>
      </c>
      <c r="E84" s="195">
        <v>1</v>
      </c>
      <c r="F84" s="195">
        <f>Max!$B$4*C84</f>
        <v>132</v>
      </c>
      <c r="G84" s="224"/>
      <c r="H84" s="225"/>
      <c r="I84" s="224"/>
      <c r="J84" s="225"/>
      <c r="K84" s="224">
        <f>D84*E84</f>
        <v>3</v>
      </c>
      <c r="L84" s="225">
        <f>F84*K84</f>
        <v>396</v>
      </c>
    </row>
    <row r="85" spans="1:12" ht="12.75" customHeight="1">
      <c r="A85" s="28"/>
      <c r="B85" s="21"/>
      <c r="C85" s="196">
        <v>0.7</v>
      </c>
      <c r="D85" s="201">
        <v>3</v>
      </c>
      <c r="E85" s="195">
        <v>2</v>
      </c>
      <c r="F85" s="195">
        <f>Max!$B$4*C85</f>
        <v>154</v>
      </c>
      <c r="G85" s="224"/>
      <c r="H85" s="225"/>
      <c r="I85" s="224"/>
      <c r="J85" s="225"/>
      <c r="K85" s="224">
        <f>D85*E85</f>
        <v>6</v>
      </c>
      <c r="L85" s="225">
        <f>F85*K85</f>
        <v>924</v>
      </c>
    </row>
    <row r="86" spans="1:12" ht="12.75" customHeight="1">
      <c r="A86" s="28"/>
      <c r="B86" s="21"/>
      <c r="C86" s="196">
        <v>0.75</v>
      </c>
      <c r="D86" s="201">
        <v>2</v>
      </c>
      <c r="E86" s="195">
        <v>4</v>
      </c>
      <c r="F86" s="195">
        <f>Max!$B$4*C86</f>
        <v>165</v>
      </c>
      <c r="G86" s="224"/>
      <c r="H86" s="225"/>
      <c r="I86" s="224"/>
      <c r="J86" s="225"/>
      <c r="K86" s="224">
        <f>D86*E86</f>
        <v>8</v>
      </c>
      <c r="L86" s="225">
        <f>F86*K86</f>
        <v>1320</v>
      </c>
    </row>
    <row r="87" spans="1:12" ht="12.75" customHeight="1">
      <c r="A87" s="26">
        <v>2</v>
      </c>
      <c r="B87" s="13" t="s">
        <v>107</v>
      </c>
      <c r="C87" s="192">
        <v>0.5</v>
      </c>
      <c r="D87" s="200">
        <v>6</v>
      </c>
      <c r="E87" s="191">
        <v>1</v>
      </c>
      <c r="F87" s="191">
        <f>Max!$B$3*C87</f>
        <v>100</v>
      </c>
      <c r="G87" s="224"/>
      <c r="H87" s="225"/>
      <c r="I87" s="224">
        <f aca="true" t="shared" si="1" ref="I87:I95">D87*E87</f>
        <v>6</v>
      </c>
      <c r="J87" s="225">
        <f aca="true" t="shared" si="2" ref="J87:J95">F87*I87</f>
        <v>600</v>
      </c>
      <c r="K87" s="224"/>
      <c r="L87" s="225"/>
    </row>
    <row r="88" spans="1:12" ht="12.75" customHeight="1">
      <c r="A88" s="26"/>
      <c r="B88" s="13"/>
      <c r="C88" s="192">
        <v>0.6</v>
      </c>
      <c r="D88" s="200">
        <v>5</v>
      </c>
      <c r="E88" s="191">
        <v>1</v>
      </c>
      <c r="F88" s="191">
        <f>Max!$B$3*C88</f>
        <v>120</v>
      </c>
      <c r="G88" s="224"/>
      <c r="H88" s="225"/>
      <c r="I88" s="224">
        <f t="shared" si="1"/>
        <v>5</v>
      </c>
      <c r="J88" s="225">
        <f t="shared" si="2"/>
        <v>600</v>
      </c>
      <c r="K88" s="224"/>
      <c r="L88" s="225"/>
    </row>
    <row r="89" spans="1:12" ht="12.75" customHeight="1">
      <c r="A89" s="26"/>
      <c r="B89" s="13"/>
      <c r="C89" s="192">
        <v>0.7</v>
      </c>
      <c r="D89" s="200">
        <v>4</v>
      </c>
      <c r="E89" s="191">
        <v>1</v>
      </c>
      <c r="F89" s="191">
        <f>Max!$B$3*C89</f>
        <v>140</v>
      </c>
      <c r="G89" s="224"/>
      <c r="H89" s="225"/>
      <c r="I89" s="224">
        <f t="shared" si="1"/>
        <v>4</v>
      </c>
      <c r="J89" s="225">
        <f t="shared" si="2"/>
        <v>560</v>
      </c>
      <c r="K89" s="224"/>
      <c r="L89" s="225"/>
    </row>
    <row r="90" spans="1:12" ht="12.75" customHeight="1">
      <c r="A90" s="26"/>
      <c r="B90" s="13"/>
      <c r="C90" s="192">
        <v>0.75</v>
      </c>
      <c r="D90" s="200">
        <v>3</v>
      </c>
      <c r="E90" s="191">
        <v>2</v>
      </c>
      <c r="F90" s="191">
        <f>Max!$B$3*C90</f>
        <v>150</v>
      </c>
      <c r="G90" s="224"/>
      <c r="H90" s="225"/>
      <c r="I90" s="224">
        <f t="shared" si="1"/>
        <v>6</v>
      </c>
      <c r="J90" s="225">
        <f t="shared" si="2"/>
        <v>900</v>
      </c>
      <c r="K90" s="224"/>
      <c r="L90" s="225"/>
    </row>
    <row r="91" spans="1:12" ht="12.75" customHeight="1">
      <c r="A91" s="26"/>
      <c r="B91" s="13"/>
      <c r="C91" s="192">
        <v>0.8</v>
      </c>
      <c r="D91" s="200">
        <v>2</v>
      </c>
      <c r="E91" s="191">
        <v>2</v>
      </c>
      <c r="F91" s="191">
        <f>Max!$B$3*C91</f>
        <v>160</v>
      </c>
      <c r="G91" s="224"/>
      <c r="H91" s="225"/>
      <c r="I91" s="224">
        <f t="shared" si="1"/>
        <v>4</v>
      </c>
      <c r="J91" s="225">
        <f t="shared" si="2"/>
        <v>640</v>
      </c>
      <c r="K91" s="224"/>
      <c r="L91" s="225"/>
    </row>
    <row r="92" spans="1:12" ht="12.75" customHeight="1">
      <c r="A92" s="26"/>
      <c r="B92" s="13"/>
      <c r="C92" s="192">
        <v>0.85</v>
      </c>
      <c r="D92" s="200">
        <v>1</v>
      </c>
      <c r="E92" s="191">
        <v>3</v>
      </c>
      <c r="F92" s="191">
        <f>Max!$B$3*C92</f>
        <v>170</v>
      </c>
      <c r="G92" s="224"/>
      <c r="H92" s="225"/>
      <c r="I92" s="224">
        <f t="shared" si="1"/>
        <v>3</v>
      </c>
      <c r="J92" s="225">
        <f t="shared" si="2"/>
        <v>510</v>
      </c>
      <c r="K92" s="224"/>
      <c r="L92" s="225"/>
    </row>
    <row r="93" spans="1:12" ht="12.75" customHeight="1">
      <c r="A93" s="26"/>
      <c r="B93" s="13"/>
      <c r="C93" s="192">
        <v>0.75</v>
      </c>
      <c r="D93" s="200">
        <v>3</v>
      </c>
      <c r="E93" s="191">
        <v>1</v>
      </c>
      <c r="F93" s="191">
        <f>Max!$B$3*C93</f>
        <v>150</v>
      </c>
      <c r="G93" s="224"/>
      <c r="H93" s="225"/>
      <c r="I93" s="224">
        <f t="shared" si="1"/>
        <v>3</v>
      </c>
      <c r="J93" s="225">
        <f t="shared" si="2"/>
        <v>450</v>
      </c>
      <c r="K93" s="224"/>
      <c r="L93" s="225"/>
    </row>
    <row r="94" spans="1:12" ht="12.75" customHeight="1">
      <c r="A94" s="26"/>
      <c r="B94" s="13"/>
      <c r="C94" s="192">
        <v>0.65</v>
      </c>
      <c r="D94" s="200">
        <v>5</v>
      </c>
      <c r="E94" s="191">
        <v>1</v>
      </c>
      <c r="F94" s="191">
        <f>Max!$B$3*C94</f>
        <v>130</v>
      </c>
      <c r="G94" s="224"/>
      <c r="H94" s="225"/>
      <c r="I94" s="224">
        <f t="shared" si="1"/>
        <v>5</v>
      </c>
      <c r="J94" s="225">
        <f t="shared" si="2"/>
        <v>650</v>
      </c>
      <c r="K94" s="224"/>
      <c r="L94" s="225"/>
    </row>
    <row r="95" spans="1:12" ht="12.75" customHeight="1">
      <c r="A95" s="26"/>
      <c r="B95" s="13"/>
      <c r="C95" s="192">
        <v>0.55</v>
      </c>
      <c r="D95" s="200">
        <v>7</v>
      </c>
      <c r="E95" s="191">
        <v>1</v>
      </c>
      <c r="F95" s="191">
        <f>Max!$B$3*C95</f>
        <v>110.00000000000001</v>
      </c>
      <c r="G95" s="224"/>
      <c r="H95" s="225"/>
      <c r="I95" s="224">
        <f t="shared" si="1"/>
        <v>7</v>
      </c>
      <c r="J95" s="225">
        <f t="shared" si="2"/>
        <v>770.0000000000001</v>
      </c>
      <c r="K95" s="224"/>
      <c r="L95" s="225"/>
    </row>
    <row r="96" spans="1:12" ht="12.75" customHeight="1">
      <c r="A96" s="27">
        <v>3</v>
      </c>
      <c r="B96" s="17" t="s">
        <v>73</v>
      </c>
      <c r="C96" s="194"/>
      <c r="D96" s="193">
        <v>10</v>
      </c>
      <c r="E96" s="193">
        <v>5</v>
      </c>
      <c r="F96" s="193"/>
      <c r="G96" s="224"/>
      <c r="H96" s="225"/>
      <c r="I96" s="224"/>
      <c r="J96" s="225"/>
      <c r="K96" s="224"/>
      <c r="L96" s="225"/>
    </row>
    <row r="97" spans="1:12" ht="12.75" customHeight="1">
      <c r="A97" s="27">
        <v>4</v>
      </c>
      <c r="B97" s="17" t="s">
        <v>137</v>
      </c>
      <c r="C97" s="194"/>
      <c r="D97" s="202">
        <v>4</v>
      </c>
      <c r="E97" s="193">
        <v>5</v>
      </c>
      <c r="F97" s="193"/>
      <c r="G97" s="224"/>
      <c r="H97" s="225"/>
      <c r="I97" s="224"/>
      <c r="J97" s="225"/>
      <c r="K97" s="224"/>
      <c r="L97" s="225"/>
    </row>
    <row r="98" spans="1:12" ht="12.75" customHeight="1">
      <c r="A98" s="27">
        <v>5</v>
      </c>
      <c r="B98" s="17" t="s">
        <v>10</v>
      </c>
      <c r="C98" s="194"/>
      <c r="D98" s="202">
        <v>10</v>
      </c>
      <c r="E98" s="193">
        <v>4</v>
      </c>
      <c r="F98" s="193"/>
      <c r="G98" s="224"/>
      <c r="H98" s="225"/>
      <c r="I98" s="224"/>
      <c r="J98" s="225"/>
      <c r="K98" s="224"/>
      <c r="L98" s="225"/>
    </row>
    <row r="99" spans="3:12" ht="12.75" customHeight="1">
      <c r="C99" s="182"/>
      <c r="D99" s="180"/>
      <c r="E99" s="180"/>
      <c r="F99" s="180"/>
      <c r="G99" s="224"/>
      <c r="H99" s="225"/>
      <c r="I99" s="224"/>
      <c r="J99" s="225"/>
      <c r="K99" s="224"/>
      <c r="L99" s="225"/>
    </row>
    <row r="100" spans="1:12" ht="12.75" customHeight="1">
      <c r="A100" s="4" t="s">
        <v>102</v>
      </c>
      <c r="C100" s="7" t="s">
        <v>8</v>
      </c>
      <c r="D100" s="217" t="s">
        <v>6</v>
      </c>
      <c r="E100" s="217" t="s">
        <v>7</v>
      </c>
      <c r="F100" s="29" t="s">
        <v>9</v>
      </c>
      <c r="G100" s="224"/>
      <c r="H100" s="225"/>
      <c r="I100" s="224"/>
      <c r="J100" s="225"/>
      <c r="K100" s="224"/>
      <c r="L100" s="225"/>
    </row>
    <row r="101" spans="1:12" ht="12.75" customHeight="1">
      <c r="A101" s="25">
        <v>1</v>
      </c>
      <c r="B101" s="9" t="s">
        <v>4</v>
      </c>
      <c r="C101" s="184">
        <v>0.5</v>
      </c>
      <c r="D101" s="203">
        <v>5</v>
      </c>
      <c r="E101" s="183">
        <v>1</v>
      </c>
      <c r="F101" s="183">
        <f>Max!$B$2*C101</f>
        <v>105</v>
      </c>
      <c r="G101" s="224">
        <f>D101*E101</f>
        <v>5</v>
      </c>
      <c r="H101" s="225">
        <f>F101*G101</f>
        <v>525</v>
      </c>
      <c r="I101" s="224"/>
      <c r="J101" s="225"/>
      <c r="K101" s="224"/>
      <c r="L101" s="225"/>
    </row>
    <row r="102" spans="1:12" ht="12.75" customHeight="1">
      <c r="A102" s="25"/>
      <c r="B102" s="9"/>
      <c r="C102" s="184">
        <v>0.6</v>
      </c>
      <c r="D102" s="203">
        <v>4</v>
      </c>
      <c r="E102" s="183">
        <v>1</v>
      </c>
      <c r="F102" s="183">
        <f>Max!$B$2*C102</f>
        <v>126</v>
      </c>
      <c r="G102" s="224">
        <f>D102*E102</f>
        <v>4</v>
      </c>
      <c r="H102" s="225">
        <f>F102*G102</f>
        <v>504</v>
      </c>
      <c r="I102" s="224"/>
      <c r="J102" s="225"/>
      <c r="K102" s="224"/>
      <c r="L102" s="225"/>
    </row>
    <row r="103" spans="1:12" ht="12.75" customHeight="1">
      <c r="A103" s="25"/>
      <c r="B103" s="9"/>
      <c r="C103" s="184">
        <v>0.7</v>
      </c>
      <c r="D103" s="203">
        <v>3</v>
      </c>
      <c r="E103" s="183">
        <v>2</v>
      </c>
      <c r="F103" s="183">
        <f>Max!$B$2*C103</f>
        <v>147</v>
      </c>
      <c r="G103" s="224">
        <f>D103*E103</f>
        <v>6</v>
      </c>
      <c r="H103" s="225">
        <f>F103*G103</f>
        <v>882</v>
      </c>
      <c r="I103" s="224"/>
      <c r="J103" s="225"/>
      <c r="K103" s="224"/>
      <c r="L103" s="225"/>
    </row>
    <row r="104" spans="1:12" ht="12.75" customHeight="1">
      <c r="A104" s="25"/>
      <c r="B104" s="9"/>
      <c r="C104" s="184">
        <v>0.8</v>
      </c>
      <c r="D104" s="203">
        <v>2</v>
      </c>
      <c r="E104" s="183">
        <v>5</v>
      </c>
      <c r="F104" s="183">
        <f>Max!$B$2*C104</f>
        <v>168</v>
      </c>
      <c r="G104" s="224">
        <f>D104*E104</f>
        <v>10</v>
      </c>
      <c r="H104" s="225">
        <f>F104*G104</f>
        <v>1680</v>
      </c>
      <c r="I104" s="224"/>
      <c r="J104" s="225"/>
      <c r="K104" s="224"/>
      <c r="L104" s="225"/>
    </row>
    <row r="105" spans="1:12" ht="12.75" customHeight="1">
      <c r="A105" s="26">
        <v>2</v>
      </c>
      <c r="B105" s="13" t="s">
        <v>107</v>
      </c>
      <c r="C105" s="192">
        <v>0.5</v>
      </c>
      <c r="D105" s="200">
        <v>5</v>
      </c>
      <c r="E105" s="191">
        <v>1</v>
      </c>
      <c r="F105" s="191">
        <f>Max!$B$3*C105</f>
        <v>100</v>
      </c>
      <c r="G105" s="224"/>
      <c r="H105" s="225"/>
      <c r="I105" s="224">
        <f>D105*E105</f>
        <v>5</v>
      </c>
      <c r="J105" s="225">
        <f>F105*I105</f>
        <v>500</v>
      </c>
      <c r="K105" s="224"/>
      <c r="L105" s="225"/>
    </row>
    <row r="106" spans="1:12" ht="12.75" customHeight="1">
      <c r="A106" s="26"/>
      <c r="B106" s="13"/>
      <c r="C106" s="192">
        <v>0.6</v>
      </c>
      <c r="D106" s="200">
        <v>4</v>
      </c>
      <c r="E106" s="191">
        <v>1</v>
      </c>
      <c r="F106" s="191">
        <f>Max!$B$3*C106</f>
        <v>120</v>
      </c>
      <c r="G106" s="224"/>
      <c r="H106" s="225"/>
      <c r="I106" s="224">
        <f>D106*E106</f>
        <v>4</v>
      </c>
      <c r="J106" s="225">
        <f>F106*I106</f>
        <v>480</v>
      </c>
      <c r="K106" s="224"/>
      <c r="L106" s="225"/>
    </row>
    <row r="107" spans="1:12" ht="12.75" customHeight="1">
      <c r="A107" s="26"/>
      <c r="B107" s="13"/>
      <c r="C107" s="192">
        <v>0.7</v>
      </c>
      <c r="D107" s="200">
        <v>3</v>
      </c>
      <c r="E107" s="191">
        <v>2</v>
      </c>
      <c r="F107" s="191">
        <f>Max!$B$3*C107</f>
        <v>140</v>
      </c>
      <c r="G107" s="224"/>
      <c r="H107" s="225"/>
      <c r="I107" s="224">
        <f>D107*E107</f>
        <v>6</v>
      </c>
      <c r="J107" s="225">
        <f>F107*I107</f>
        <v>840</v>
      </c>
      <c r="K107" s="224"/>
      <c r="L107" s="225"/>
    </row>
    <row r="108" spans="1:12" ht="12.75" customHeight="1">
      <c r="A108" s="26"/>
      <c r="B108" s="13"/>
      <c r="C108" s="192">
        <v>0.8</v>
      </c>
      <c r="D108" s="200">
        <v>2</v>
      </c>
      <c r="E108" s="191">
        <v>5</v>
      </c>
      <c r="F108" s="191">
        <f>Max!$B$3*C108</f>
        <v>160</v>
      </c>
      <c r="G108" s="224"/>
      <c r="H108" s="225"/>
      <c r="I108" s="224">
        <f>D108*E108</f>
        <v>10</v>
      </c>
      <c r="J108" s="225">
        <f>F108*I108</f>
        <v>1600</v>
      </c>
      <c r="K108" s="224"/>
      <c r="L108" s="225"/>
    </row>
    <row r="109" spans="1:12" ht="12.75" customHeight="1">
      <c r="A109" s="44">
        <v>3</v>
      </c>
      <c r="B109" s="45" t="s">
        <v>73</v>
      </c>
      <c r="C109" s="47"/>
      <c r="D109" s="46">
        <v>10</v>
      </c>
      <c r="E109" s="48">
        <v>5</v>
      </c>
      <c r="F109" s="48"/>
      <c r="G109" s="224"/>
      <c r="H109" s="225"/>
      <c r="I109" s="224"/>
      <c r="J109" s="225"/>
      <c r="K109" s="224"/>
      <c r="L109" s="225"/>
    </row>
    <row r="110" spans="1:12" ht="12.75" customHeight="1">
      <c r="A110" s="25">
        <v>4</v>
      </c>
      <c r="B110" s="9" t="s">
        <v>4</v>
      </c>
      <c r="C110" s="184">
        <v>0.5</v>
      </c>
      <c r="D110" s="203">
        <v>6</v>
      </c>
      <c r="E110" s="183">
        <v>1</v>
      </c>
      <c r="F110" s="183">
        <f>Max!$B$2*C110</f>
        <v>105</v>
      </c>
      <c r="G110" s="224">
        <f>D110*E110</f>
        <v>6</v>
      </c>
      <c r="H110" s="225">
        <f>F110*G110</f>
        <v>630</v>
      </c>
      <c r="I110" s="224"/>
      <c r="J110" s="225"/>
      <c r="K110" s="224"/>
      <c r="L110" s="225"/>
    </row>
    <row r="111" spans="1:12" ht="12.75" customHeight="1">
      <c r="A111" s="25"/>
      <c r="B111" s="9"/>
      <c r="C111" s="184">
        <v>0.6</v>
      </c>
      <c r="D111" s="203">
        <v>6</v>
      </c>
      <c r="E111" s="183">
        <v>1</v>
      </c>
      <c r="F111" s="183">
        <f>Max!$B$2*C111</f>
        <v>126</v>
      </c>
      <c r="G111" s="224">
        <f>D111*E111</f>
        <v>6</v>
      </c>
      <c r="H111" s="225">
        <f>F111*G111</f>
        <v>756</v>
      </c>
      <c r="I111" s="224"/>
      <c r="J111" s="225"/>
      <c r="K111" s="224"/>
      <c r="L111" s="225"/>
    </row>
    <row r="112" spans="1:12" ht="12.75" customHeight="1">
      <c r="A112" s="25"/>
      <c r="B112" s="9"/>
      <c r="C112" s="184">
        <v>0.65</v>
      </c>
      <c r="D112" s="203">
        <v>6</v>
      </c>
      <c r="E112" s="183">
        <v>4</v>
      </c>
      <c r="F112" s="183">
        <f>Max!$B$2*C112</f>
        <v>136.5</v>
      </c>
      <c r="G112" s="224">
        <f>D112*E112</f>
        <v>24</v>
      </c>
      <c r="H112" s="225">
        <f>F112*G112</f>
        <v>3276</v>
      </c>
      <c r="I112" s="224"/>
      <c r="J112" s="225"/>
      <c r="K112" s="224"/>
      <c r="L112" s="225"/>
    </row>
    <row r="113" spans="1:12" ht="12.75" customHeight="1">
      <c r="A113" s="50">
        <v>5</v>
      </c>
      <c r="B113" s="51" t="s">
        <v>139</v>
      </c>
      <c r="C113" s="53"/>
      <c r="D113" s="52">
        <v>8</v>
      </c>
      <c r="E113" s="54">
        <v>5</v>
      </c>
      <c r="F113" s="54"/>
      <c r="G113" s="224"/>
      <c r="H113" s="225"/>
      <c r="I113" s="224"/>
      <c r="J113" s="225"/>
      <c r="K113" s="224"/>
      <c r="L113" s="225"/>
    </row>
    <row r="114" spans="1:12" ht="12.75" customHeight="1">
      <c r="A114" s="50">
        <v>6</v>
      </c>
      <c r="B114" s="51" t="s">
        <v>87</v>
      </c>
      <c r="C114" s="53"/>
      <c r="D114" s="52">
        <v>8</v>
      </c>
      <c r="E114" s="54">
        <v>4</v>
      </c>
      <c r="F114" s="54"/>
      <c r="G114" s="224"/>
      <c r="H114" s="225"/>
      <c r="I114" s="224"/>
      <c r="J114" s="225"/>
      <c r="K114" s="224"/>
      <c r="L114" s="225"/>
    </row>
    <row r="115" spans="3:12" ht="12.75" customHeight="1">
      <c r="C115" s="7"/>
      <c r="D115" s="29"/>
      <c r="E115" s="29"/>
      <c r="F115" s="29"/>
      <c r="G115" s="224"/>
      <c r="H115" s="225"/>
      <c r="I115" s="224"/>
      <c r="J115" s="225"/>
      <c r="K115" s="224"/>
      <c r="L115" s="225"/>
    </row>
    <row r="116" spans="1:12" ht="12.75" customHeight="1">
      <c r="A116" s="4" t="s">
        <v>103</v>
      </c>
      <c r="C116" s="7" t="s">
        <v>8</v>
      </c>
      <c r="D116" s="217" t="s">
        <v>6</v>
      </c>
      <c r="E116" s="217" t="s">
        <v>7</v>
      </c>
      <c r="F116" s="29" t="s">
        <v>9</v>
      </c>
      <c r="G116" s="224"/>
      <c r="H116" s="225"/>
      <c r="I116" s="224"/>
      <c r="J116" s="225"/>
      <c r="K116" s="224"/>
      <c r="L116" s="225"/>
    </row>
    <row r="117" spans="1:12" ht="12.75" customHeight="1">
      <c r="A117" s="26">
        <v>1</v>
      </c>
      <c r="B117" s="13" t="s">
        <v>140</v>
      </c>
      <c r="C117" s="192">
        <v>0.5</v>
      </c>
      <c r="D117" s="200">
        <v>5</v>
      </c>
      <c r="E117" s="191">
        <v>1</v>
      </c>
      <c r="F117" s="191">
        <f>Max!$B$3*C117</f>
        <v>100</v>
      </c>
      <c r="G117" s="224"/>
      <c r="H117" s="225"/>
      <c r="I117" s="224">
        <f>D117*E117</f>
        <v>5</v>
      </c>
      <c r="J117" s="225">
        <f>F117*I117</f>
        <v>500</v>
      </c>
      <c r="K117" s="224"/>
      <c r="L117" s="225"/>
    </row>
    <row r="118" spans="1:12" ht="12.75" customHeight="1">
      <c r="A118" s="26"/>
      <c r="B118" s="13"/>
      <c r="C118" s="192">
        <v>0.6</v>
      </c>
      <c r="D118" s="200">
        <v>4</v>
      </c>
      <c r="E118" s="191">
        <v>1</v>
      </c>
      <c r="F118" s="191">
        <f>Max!$B$3*C118</f>
        <v>120</v>
      </c>
      <c r="G118" s="224"/>
      <c r="H118" s="225"/>
      <c r="I118" s="224">
        <f>D118*E118</f>
        <v>4</v>
      </c>
      <c r="J118" s="225">
        <f>F118*I118</f>
        <v>480</v>
      </c>
      <c r="K118" s="224"/>
      <c r="L118" s="225"/>
    </row>
    <row r="119" spans="1:12" ht="12.75" customHeight="1">
      <c r="A119" s="26"/>
      <c r="B119" s="13"/>
      <c r="C119" s="192">
        <v>0.7</v>
      </c>
      <c r="D119" s="200">
        <v>3</v>
      </c>
      <c r="E119" s="191">
        <v>5</v>
      </c>
      <c r="F119" s="191">
        <f>Max!$B$3*C119</f>
        <v>140</v>
      </c>
      <c r="G119" s="224"/>
      <c r="H119" s="225"/>
      <c r="I119" s="224">
        <f>D119*E119</f>
        <v>15</v>
      </c>
      <c r="J119" s="225">
        <f>F119*I119</f>
        <v>2100</v>
      </c>
      <c r="K119" s="224"/>
      <c r="L119" s="225"/>
    </row>
    <row r="120" spans="1:12" ht="12.75" customHeight="1">
      <c r="A120" s="28">
        <v>2</v>
      </c>
      <c r="B120" s="21" t="s">
        <v>69</v>
      </c>
      <c r="C120" s="196">
        <v>0.55</v>
      </c>
      <c r="D120" s="201">
        <v>4</v>
      </c>
      <c r="E120" s="195">
        <v>1</v>
      </c>
      <c r="F120" s="195">
        <f>Max!$B$4*C120</f>
        <v>121.00000000000001</v>
      </c>
      <c r="G120" s="224"/>
      <c r="H120" s="225"/>
      <c r="I120" s="224"/>
      <c r="J120" s="225"/>
      <c r="K120" s="224">
        <f>D120*E120</f>
        <v>4</v>
      </c>
      <c r="L120" s="225">
        <f>F120*K120</f>
        <v>484.00000000000006</v>
      </c>
    </row>
    <row r="121" spans="1:12" ht="12.75" customHeight="1">
      <c r="A121" s="28"/>
      <c r="B121" s="21"/>
      <c r="C121" s="196">
        <v>0.65</v>
      </c>
      <c r="D121" s="201">
        <v>4</v>
      </c>
      <c r="E121" s="195">
        <v>1</v>
      </c>
      <c r="F121" s="195">
        <f>Max!$B$4*C121</f>
        <v>143</v>
      </c>
      <c r="G121" s="224"/>
      <c r="H121" s="225"/>
      <c r="I121" s="224"/>
      <c r="J121" s="225"/>
      <c r="K121" s="224">
        <f>D121*E121</f>
        <v>4</v>
      </c>
      <c r="L121" s="225">
        <f>F121*K121</f>
        <v>572</v>
      </c>
    </row>
    <row r="122" spans="1:12" ht="12.75" customHeight="1">
      <c r="A122" s="28"/>
      <c r="B122" s="21"/>
      <c r="C122" s="196">
        <v>0.75</v>
      </c>
      <c r="D122" s="201">
        <v>3</v>
      </c>
      <c r="E122" s="195">
        <v>2</v>
      </c>
      <c r="F122" s="195">
        <f>Max!$B$4*C122</f>
        <v>165</v>
      </c>
      <c r="G122" s="224"/>
      <c r="H122" s="225"/>
      <c r="I122" s="224"/>
      <c r="J122" s="225"/>
      <c r="K122" s="224">
        <f>D122*E122</f>
        <v>6</v>
      </c>
      <c r="L122" s="225">
        <f>F122*K122</f>
        <v>990</v>
      </c>
    </row>
    <row r="123" spans="1:12" ht="12.75" customHeight="1">
      <c r="A123" s="28"/>
      <c r="B123" s="21"/>
      <c r="C123" s="196">
        <v>0.85</v>
      </c>
      <c r="D123" s="201">
        <v>3</v>
      </c>
      <c r="E123" s="195">
        <v>4</v>
      </c>
      <c r="F123" s="195">
        <f>Max!$B$4*C123</f>
        <v>187</v>
      </c>
      <c r="G123" s="224"/>
      <c r="H123" s="225"/>
      <c r="I123" s="224"/>
      <c r="J123" s="225"/>
      <c r="K123" s="224">
        <f>D123*E123</f>
        <v>12</v>
      </c>
      <c r="L123" s="225">
        <f>F123*K123</f>
        <v>2244</v>
      </c>
    </row>
    <row r="124" spans="1:12" ht="12.75" customHeight="1">
      <c r="A124" s="27">
        <v>3</v>
      </c>
      <c r="B124" s="17" t="s">
        <v>16</v>
      </c>
      <c r="C124" s="194"/>
      <c r="D124" s="193">
        <v>10</v>
      </c>
      <c r="E124" s="193">
        <v>5</v>
      </c>
      <c r="F124" s="194"/>
      <c r="G124" s="224"/>
      <c r="H124" s="225"/>
      <c r="I124" s="224"/>
      <c r="J124" s="225"/>
      <c r="K124" s="224"/>
      <c r="L124" s="225"/>
    </row>
    <row r="125" spans="1:12" ht="12.75" customHeight="1">
      <c r="A125" s="27">
        <v>4</v>
      </c>
      <c r="B125" s="17" t="s">
        <v>136</v>
      </c>
      <c r="C125" s="194"/>
      <c r="D125" s="202">
        <v>10</v>
      </c>
      <c r="E125" s="193">
        <v>5</v>
      </c>
      <c r="F125" s="193"/>
      <c r="G125" s="224"/>
      <c r="H125" s="225"/>
      <c r="I125" s="224"/>
      <c r="J125" s="225"/>
      <c r="K125" s="224"/>
      <c r="L125" s="225"/>
    </row>
    <row r="126" spans="1:12" ht="12.75" customHeight="1">
      <c r="A126" s="27">
        <v>5</v>
      </c>
      <c r="B126" s="17" t="s">
        <v>10</v>
      </c>
      <c r="C126" s="194"/>
      <c r="D126" s="202">
        <v>8</v>
      </c>
      <c r="E126" s="193">
        <v>4</v>
      </c>
      <c r="F126" s="193"/>
      <c r="G126" s="224"/>
      <c r="H126" s="225"/>
      <c r="I126" s="224"/>
      <c r="J126" s="225"/>
      <c r="K126" s="224"/>
      <c r="L126" s="225"/>
    </row>
    <row r="127" spans="3:12" ht="12.75" customHeight="1">
      <c r="C127" s="182"/>
      <c r="D127" s="180"/>
      <c r="E127" s="180"/>
      <c r="F127" s="180"/>
      <c r="G127" s="226">
        <f aca="true" t="shared" si="3" ref="G127:L127">SUM(G67:G126)</f>
        <v>91</v>
      </c>
      <c r="H127" s="227">
        <f t="shared" si="3"/>
        <v>12684</v>
      </c>
      <c r="I127" s="226">
        <f t="shared" si="3"/>
        <v>148</v>
      </c>
      <c r="J127" s="227">
        <f t="shared" si="3"/>
        <v>20000</v>
      </c>
      <c r="K127" s="226">
        <f t="shared" si="3"/>
        <v>46</v>
      </c>
      <c r="L127" s="227">
        <f t="shared" si="3"/>
        <v>7260</v>
      </c>
    </row>
    <row r="128" spans="1:12" ht="12.75" customHeight="1">
      <c r="A128" s="4" t="s">
        <v>17</v>
      </c>
      <c r="B128" s="4"/>
      <c r="C128" s="182"/>
      <c r="D128" s="180"/>
      <c r="E128" s="180"/>
      <c r="F128" s="180"/>
      <c r="G128" s="224"/>
      <c r="H128" s="225"/>
      <c r="I128" s="224"/>
      <c r="J128" s="225"/>
      <c r="K128" s="224"/>
      <c r="L128" s="225"/>
    </row>
    <row r="129" spans="1:12" ht="12.75" customHeight="1">
      <c r="A129" s="4" t="s">
        <v>100</v>
      </c>
      <c r="C129" s="7" t="s">
        <v>8</v>
      </c>
      <c r="D129" s="217" t="s">
        <v>6</v>
      </c>
      <c r="E129" s="217" t="s">
        <v>7</v>
      </c>
      <c r="F129" s="29" t="s">
        <v>9</v>
      </c>
      <c r="G129" s="224"/>
      <c r="H129" s="225"/>
      <c r="I129" s="224"/>
      <c r="J129" s="225"/>
      <c r="K129" s="224"/>
      <c r="L129" s="225"/>
    </row>
    <row r="130" spans="1:12" ht="12.75" customHeight="1">
      <c r="A130" s="26">
        <v>1</v>
      </c>
      <c r="B130" s="13" t="s">
        <v>107</v>
      </c>
      <c r="C130" s="192">
        <v>0.55</v>
      </c>
      <c r="D130" s="200">
        <v>5</v>
      </c>
      <c r="E130" s="191">
        <v>1</v>
      </c>
      <c r="F130" s="191">
        <f>Max!$B$3*C130</f>
        <v>110.00000000000001</v>
      </c>
      <c r="G130" s="224"/>
      <c r="H130" s="225"/>
      <c r="I130" s="224">
        <f>D130*E130</f>
        <v>5</v>
      </c>
      <c r="J130" s="225">
        <f>F130*I130</f>
        <v>550.0000000000001</v>
      </c>
      <c r="K130" s="224"/>
      <c r="L130" s="225"/>
    </row>
    <row r="131" spans="1:12" ht="12.75" customHeight="1">
      <c r="A131" s="26"/>
      <c r="B131" s="13"/>
      <c r="C131" s="192">
        <v>0.65</v>
      </c>
      <c r="D131" s="200">
        <v>4</v>
      </c>
      <c r="E131" s="191">
        <v>1</v>
      </c>
      <c r="F131" s="191">
        <f>Max!$B$3*C131</f>
        <v>130</v>
      </c>
      <c r="G131" s="224"/>
      <c r="H131" s="225"/>
      <c r="I131" s="224">
        <f>D131*E131</f>
        <v>4</v>
      </c>
      <c r="J131" s="225">
        <f>F131*I131</f>
        <v>520</v>
      </c>
      <c r="K131" s="224"/>
      <c r="L131" s="225"/>
    </row>
    <row r="132" spans="1:12" ht="12.75" customHeight="1">
      <c r="A132" s="26"/>
      <c r="B132" s="13"/>
      <c r="C132" s="192">
        <v>0.75</v>
      </c>
      <c r="D132" s="200">
        <v>3</v>
      </c>
      <c r="E132" s="191">
        <v>2</v>
      </c>
      <c r="F132" s="191">
        <f>Max!$B$3*C132</f>
        <v>150</v>
      </c>
      <c r="G132" s="224"/>
      <c r="H132" s="225"/>
      <c r="I132" s="224">
        <f>D132*E132</f>
        <v>6</v>
      </c>
      <c r="J132" s="225">
        <f>F132*I132</f>
        <v>900</v>
      </c>
      <c r="K132" s="224"/>
      <c r="L132" s="225"/>
    </row>
    <row r="133" spans="1:12" ht="12.75" customHeight="1">
      <c r="A133" s="26"/>
      <c r="B133" s="13"/>
      <c r="C133" s="192">
        <v>0.85</v>
      </c>
      <c r="D133" s="200">
        <v>2</v>
      </c>
      <c r="E133" s="191">
        <v>4</v>
      </c>
      <c r="F133" s="191">
        <f>Max!$B$3*C133</f>
        <v>170</v>
      </c>
      <c r="G133" s="224"/>
      <c r="H133" s="225"/>
      <c r="I133" s="224">
        <f>D133*E133</f>
        <v>8</v>
      </c>
      <c r="J133" s="225">
        <f>F133*I133</f>
        <v>1360</v>
      </c>
      <c r="K133" s="224"/>
      <c r="L133" s="225"/>
    </row>
    <row r="134" spans="1:12" ht="12.75" customHeight="1">
      <c r="A134" s="25">
        <v>2</v>
      </c>
      <c r="B134" s="9" t="s">
        <v>4</v>
      </c>
      <c r="C134" s="184">
        <v>0.5</v>
      </c>
      <c r="D134" s="203">
        <v>5</v>
      </c>
      <c r="E134" s="183">
        <v>1</v>
      </c>
      <c r="F134" s="183">
        <f>Max!$B$2*C134</f>
        <v>105</v>
      </c>
      <c r="G134" s="224">
        <f>D134*E134</f>
        <v>5</v>
      </c>
      <c r="H134" s="225">
        <f>F134*G134</f>
        <v>525</v>
      </c>
      <c r="I134" s="224"/>
      <c r="J134" s="225"/>
      <c r="K134" s="224"/>
      <c r="L134" s="225"/>
    </row>
    <row r="135" spans="1:12" ht="12.75" customHeight="1">
      <c r="A135" s="25"/>
      <c r="B135" s="9"/>
      <c r="C135" s="184">
        <v>0.6</v>
      </c>
      <c r="D135" s="203">
        <v>4</v>
      </c>
      <c r="E135" s="183">
        <v>1</v>
      </c>
      <c r="F135" s="183">
        <f>Max!$B$2*C135</f>
        <v>126</v>
      </c>
      <c r="G135" s="224">
        <f>D135*E135</f>
        <v>4</v>
      </c>
      <c r="H135" s="225">
        <f>F135*G135</f>
        <v>504</v>
      </c>
      <c r="I135" s="224"/>
      <c r="J135" s="225"/>
      <c r="K135" s="224"/>
      <c r="L135" s="225"/>
    </row>
    <row r="136" spans="1:12" ht="12.75" customHeight="1">
      <c r="A136" s="25"/>
      <c r="B136" s="9"/>
      <c r="C136" s="184">
        <v>0.7</v>
      </c>
      <c r="D136" s="203">
        <v>3</v>
      </c>
      <c r="E136" s="183">
        <v>2</v>
      </c>
      <c r="F136" s="183">
        <f>Max!$B$2*C136</f>
        <v>147</v>
      </c>
      <c r="G136" s="224">
        <f>D136*E136</f>
        <v>6</v>
      </c>
      <c r="H136" s="225">
        <f>F136*G136</f>
        <v>882</v>
      </c>
      <c r="I136" s="224"/>
      <c r="J136" s="225"/>
      <c r="K136" s="224"/>
      <c r="L136" s="225"/>
    </row>
    <row r="137" spans="1:12" ht="12.75" customHeight="1">
      <c r="A137" s="25"/>
      <c r="B137" s="9"/>
      <c r="C137" s="184">
        <v>0.8</v>
      </c>
      <c r="D137" s="203">
        <v>3</v>
      </c>
      <c r="E137" s="183">
        <v>5</v>
      </c>
      <c r="F137" s="183">
        <f>Max!$B$2*C137</f>
        <v>168</v>
      </c>
      <c r="G137" s="224">
        <f>D137*E137</f>
        <v>15</v>
      </c>
      <c r="H137" s="225">
        <f>F137*G137</f>
        <v>2520</v>
      </c>
      <c r="I137" s="224"/>
      <c r="J137" s="225"/>
      <c r="K137" s="224"/>
      <c r="L137" s="225"/>
    </row>
    <row r="138" spans="1:12" ht="12.75" customHeight="1">
      <c r="A138" s="26">
        <v>3</v>
      </c>
      <c r="B138" s="13" t="s">
        <v>107</v>
      </c>
      <c r="C138" s="192">
        <v>0.5</v>
      </c>
      <c r="D138" s="200">
        <v>5</v>
      </c>
      <c r="E138" s="191">
        <v>1</v>
      </c>
      <c r="F138" s="191">
        <f>Max!$B$3*C138</f>
        <v>100</v>
      </c>
      <c r="G138" s="224"/>
      <c r="H138" s="225"/>
      <c r="I138" s="224">
        <f>D138*E138</f>
        <v>5</v>
      </c>
      <c r="J138" s="225">
        <f>F138*I138</f>
        <v>500</v>
      </c>
      <c r="K138" s="224"/>
      <c r="L138" s="225"/>
    </row>
    <row r="139" spans="1:12" ht="12.75" customHeight="1">
      <c r="A139" s="26"/>
      <c r="B139" s="13"/>
      <c r="C139" s="192">
        <v>0.6</v>
      </c>
      <c r="D139" s="200">
        <v>4</v>
      </c>
      <c r="E139" s="191">
        <v>1</v>
      </c>
      <c r="F139" s="191">
        <f>Max!$B$3*C139</f>
        <v>120</v>
      </c>
      <c r="G139" s="224"/>
      <c r="H139" s="225"/>
      <c r="I139" s="224">
        <f>D139*E139</f>
        <v>4</v>
      </c>
      <c r="J139" s="225">
        <f>F139*I139</f>
        <v>480</v>
      </c>
      <c r="K139" s="224"/>
      <c r="L139" s="225"/>
    </row>
    <row r="140" spans="1:12" ht="12.75" customHeight="1">
      <c r="A140" s="26"/>
      <c r="B140" s="13"/>
      <c r="C140" s="192">
        <v>0.7</v>
      </c>
      <c r="D140" s="200">
        <v>3</v>
      </c>
      <c r="E140" s="191">
        <v>1</v>
      </c>
      <c r="F140" s="191">
        <f>Max!$B$3*C140</f>
        <v>140</v>
      </c>
      <c r="G140" s="224"/>
      <c r="H140" s="225"/>
      <c r="I140" s="224">
        <f>D140*E140</f>
        <v>3</v>
      </c>
      <c r="J140" s="225">
        <f>F140*I140</f>
        <v>420</v>
      </c>
      <c r="K140" s="224"/>
      <c r="L140" s="225"/>
    </row>
    <row r="141" spans="1:12" ht="12.75" customHeight="1">
      <c r="A141" s="26"/>
      <c r="B141" s="13"/>
      <c r="C141" s="192">
        <v>0.8</v>
      </c>
      <c r="D141" s="200">
        <v>2</v>
      </c>
      <c r="E141" s="191">
        <v>5</v>
      </c>
      <c r="F141" s="191">
        <f>Max!$B$3*C141</f>
        <v>160</v>
      </c>
      <c r="G141" s="224"/>
      <c r="H141" s="225"/>
      <c r="I141" s="224">
        <f>D141*E141</f>
        <v>10</v>
      </c>
      <c r="J141" s="225">
        <f>F141*I141</f>
        <v>1600</v>
      </c>
      <c r="K141" s="224"/>
      <c r="L141" s="225"/>
    </row>
    <row r="142" spans="1:12" ht="12.75" customHeight="1">
      <c r="A142" s="44">
        <v>4</v>
      </c>
      <c r="B142" s="45" t="s">
        <v>73</v>
      </c>
      <c r="C142" s="47"/>
      <c r="D142" s="202">
        <v>10</v>
      </c>
      <c r="E142" s="193">
        <v>5</v>
      </c>
      <c r="F142" s="48"/>
      <c r="G142" s="224"/>
      <c r="H142" s="225"/>
      <c r="I142" s="224"/>
      <c r="J142" s="225"/>
      <c r="K142" s="224"/>
      <c r="L142" s="225"/>
    </row>
    <row r="143" spans="1:12" ht="12.75" customHeight="1">
      <c r="A143" s="50">
        <v>5</v>
      </c>
      <c r="B143" s="51" t="s">
        <v>16</v>
      </c>
      <c r="C143" s="53"/>
      <c r="D143" s="52">
        <v>10</v>
      </c>
      <c r="E143" s="54">
        <v>5</v>
      </c>
      <c r="F143" s="54"/>
      <c r="G143" s="224"/>
      <c r="H143" s="225"/>
      <c r="I143" s="224"/>
      <c r="J143" s="225"/>
      <c r="K143" s="224"/>
      <c r="L143" s="225"/>
    </row>
    <row r="144" spans="1:12" ht="12.75" customHeight="1">
      <c r="A144" s="50">
        <v>6</v>
      </c>
      <c r="B144" s="51" t="s">
        <v>87</v>
      </c>
      <c r="C144" s="53"/>
      <c r="D144" s="52">
        <v>8</v>
      </c>
      <c r="E144" s="54">
        <v>4</v>
      </c>
      <c r="F144" s="54"/>
      <c r="G144" s="224"/>
      <c r="H144" s="225"/>
      <c r="I144" s="224"/>
      <c r="J144" s="225"/>
      <c r="K144" s="224"/>
      <c r="L144" s="225"/>
    </row>
    <row r="145" spans="3:12" ht="12.75" customHeight="1">
      <c r="C145" s="182"/>
      <c r="D145" s="180"/>
      <c r="E145" s="180"/>
      <c r="F145" s="180"/>
      <c r="G145" s="224"/>
      <c r="H145" s="225"/>
      <c r="I145" s="224"/>
      <c r="J145" s="225"/>
      <c r="K145" s="224"/>
      <c r="L145" s="225"/>
    </row>
    <row r="146" spans="1:12" ht="12.75" customHeight="1">
      <c r="A146" s="4" t="s">
        <v>101</v>
      </c>
      <c r="C146" s="7" t="s">
        <v>8</v>
      </c>
      <c r="D146" s="217" t="s">
        <v>6</v>
      </c>
      <c r="E146" s="217" t="s">
        <v>7</v>
      </c>
      <c r="F146" s="29" t="s">
        <v>9</v>
      </c>
      <c r="G146" s="224"/>
      <c r="H146" s="225"/>
      <c r="I146" s="224"/>
      <c r="J146" s="225"/>
      <c r="K146" s="224"/>
      <c r="L146" s="225"/>
    </row>
    <row r="147" spans="1:12" ht="12.75" customHeight="1">
      <c r="A147" s="28">
        <v>1</v>
      </c>
      <c r="B147" s="21" t="s">
        <v>12</v>
      </c>
      <c r="C147" s="196">
        <v>0.5</v>
      </c>
      <c r="D147" s="201">
        <v>3</v>
      </c>
      <c r="E147" s="195">
        <v>1</v>
      </c>
      <c r="F147" s="195">
        <f>Max!$B$4*C147</f>
        <v>110</v>
      </c>
      <c r="G147" s="224"/>
      <c r="H147" s="225"/>
      <c r="I147" s="224"/>
      <c r="J147" s="225"/>
      <c r="K147" s="224">
        <f>D147*E147</f>
        <v>3</v>
      </c>
      <c r="L147" s="225">
        <f>F147*K147</f>
        <v>330</v>
      </c>
    </row>
    <row r="148" spans="1:12" ht="12.75" customHeight="1">
      <c r="A148" s="28"/>
      <c r="B148" s="21"/>
      <c r="C148" s="196">
        <v>0.6</v>
      </c>
      <c r="D148" s="201">
        <v>3</v>
      </c>
      <c r="E148" s="195">
        <v>1</v>
      </c>
      <c r="F148" s="195">
        <f>Max!$B$4*C148</f>
        <v>132</v>
      </c>
      <c r="G148" s="224"/>
      <c r="H148" s="225"/>
      <c r="I148" s="224"/>
      <c r="J148" s="225"/>
      <c r="K148" s="224">
        <f>D148*E148</f>
        <v>3</v>
      </c>
      <c r="L148" s="225">
        <f>F148*K148</f>
        <v>396</v>
      </c>
    </row>
    <row r="149" spans="1:12" ht="12.75" customHeight="1">
      <c r="A149" s="28"/>
      <c r="B149" s="21"/>
      <c r="C149" s="196">
        <v>0.7</v>
      </c>
      <c r="D149" s="201">
        <v>3</v>
      </c>
      <c r="E149" s="195">
        <v>2</v>
      </c>
      <c r="F149" s="195">
        <f>Max!$B$4*C149</f>
        <v>154</v>
      </c>
      <c r="G149" s="224"/>
      <c r="H149" s="225"/>
      <c r="I149" s="224"/>
      <c r="J149" s="225"/>
      <c r="K149" s="224">
        <f>D149*E149</f>
        <v>6</v>
      </c>
      <c r="L149" s="225">
        <f>F149*K149</f>
        <v>924</v>
      </c>
    </row>
    <row r="150" spans="1:12" ht="12.75" customHeight="1">
      <c r="A150" s="28"/>
      <c r="B150" s="21"/>
      <c r="C150" s="196">
        <v>0.75</v>
      </c>
      <c r="D150" s="201">
        <v>2</v>
      </c>
      <c r="E150" s="195">
        <v>5</v>
      </c>
      <c r="F150" s="195">
        <f>Max!$B$4*C150</f>
        <v>165</v>
      </c>
      <c r="G150" s="224"/>
      <c r="H150" s="225"/>
      <c r="I150" s="224"/>
      <c r="J150" s="225"/>
      <c r="K150" s="224">
        <f>D150*E150</f>
        <v>10</v>
      </c>
      <c r="L150" s="225">
        <f>F150*K150</f>
        <v>1650</v>
      </c>
    </row>
    <row r="151" spans="1:12" ht="12.75" customHeight="1">
      <c r="A151" s="26">
        <v>2</v>
      </c>
      <c r="B151" s="13" t="s">
        <v>107</v>
      </c>
      <c r="C151" s="192">
        <v>0.5</v>
      </c>
      <c r="D151" s="200">
        <v>5</v>
      </c>
      <c r="E151" s="191">
        <v>1</v>
      </c>
      <c r="F151" s="191">
        <f>Max!$B$3*C151</f>
        <v>100</v>
      </c>
      <c r="G151" s="224"/>
      <c r="H151" s="225"/>
      <c r="I151" s="224">
        <f>D151*E151</f>
        <v>5</v>
      </c>
      <c r="J151" s="225">
        <f>F151*I151</f>
        <v>500</v>
      </c>
      <c r="K151" s="224"/>
      <c r="L151" s="225"/>
    </row>
    <row r="152" spans="1:12" ht="12.75" customHeight="1">
      <c r="A152" s="26"/>
      <c r="B152" s="13"/>
      <c r="C152" s="192">
        <v>0.6</v>
      </c>
      <c r="D152" s="200">
        <v>4</v>
      </c>
      <c r="E152" s="191">
        <v>1</v>
      </c>
      <c r="F152" s="191">
        <f>Max!$B$3*C152</f>
        <v>120</v>
      </c>
      <c r="G152" s="224"/>
      <c r="H152" s="225"/>
      <c r="I152" s="224">
        <f>D152*E152</f>
        <v>4</v>
      </c>
      <c r="J152" s="225">
        <f>F152*I152</f>
        <v>480</v>
      </c>
      <c r="K152" s="224"/>
      <c r="L152" s="225"/>
    </row>
    <row r="153" spans="1:12" ht="12.75" customHeight="1">
      <c r="A153" s="26"/>
      <c r="B153" s="13"/>
      <c r="C153" s="192">
        <v>0.7</v>
      </c>
      <c r="D153" s="200">
        <v>3</v>
      </c>
      <c r="E153" s="191">
        <v>2</v>
      </c>
      <c r="F153" s="191">
        <f>Max!$B$3*C153</f>
        <v>140</v>
      </c>
      <c r="G153" s="224"/>
      <c r="H153" s="225"/>
      <c r="I153" s="224">
        <f>D153*E153</f>
        <v>6</v>
      </c>
      <c r="J153" s="225">
        <f>F153*I153</f>
        <v>840</v>
      </c>
      <c r="K153" s="224"/>
      <c r="L153" s="225"/>
    </row>
    <row r="154" spans="1:12" ht="12.75" customHeight="1">
      <c r="A154" s="26"/>
      <c r="B154" s="13"/>
      <c r="C154" s="192">
        <v>0.8</v>
      </c>
      <c r="D154" s="200">
        <v>3</v>
      </c>
      <c r="E154" s="191">
        <v>6</v>
      </c>
      <c r="F154" s="191">
        <f>Max!$B$3*C154</f>
        <v>160</v>
      </c>
      <c r="G154" s="224"/>
      <c r="H154" s="225"/>
      <c r="I154" s="224">
        <f>D154*E154</f>
        <v>18</v>
      </c>
      <c r="J154" s="225">
        <f>F154*I154</f>
        <v>2880</v>
      </c>
      <c r="K154" s="224"/>
      <c r="L154" s="225"/>
    </row>
    <row r="155" spans="1:12" ht="12.75" customHeight="1">
      <c r="A155" s="28">
        <v>3</v>
      </c>
      <c r="B155" s="21" t="s">
        <v>69</v>
      </c>
      <c r="C155" s="196">
        <v>0.6</v>
      </c>
      <c r="D155" s="201">
        <v>3</v>
      </c>
      <c r="E155" s="195">
        <v>1</v>
      </c>
      <c r="F155" s="195">
        <f>Max!$B$4*C155</f>
        <v>132</v>
      </c>
      <c r="G155" s="224"/>
      <c r="H155" s="225"/>
      <c r="I155" s="224"/>
      <c r="J155" s="225"/>
      <c r="K155" s="224">
        <f>D155*E155</f>
        <v>3</v>
      </c>
      <c r="L155" s="225">
        <f>F155*K155</f>
        <v>396</v>
      </c>
    </row>
    <row r="156" spans="1:12" ht="12.75" customHeight="1">
      <c r="A156" s="28"/>
      <c r="B156" s="21"/>
      <c r="C156" s="196">
        <v>0.7</v>
      </c>
      <c r="D156" s="201">
        <v>3</v>
      </c>
      <c r="E156" s="195">
        <v>1</v>
      </c>
      <c r="F156" s="195">
        <f>Max!$B$4*C156</f>
        <v>154</v>
      </c>
      <c r="G156" s="224"/>
      <c r="H156" s="225"/>
      <c r="I156" s="224"/>
      <c r="J156" s="225"/>
      <c r="K156" s="224">
        <f>D156*E156</f>
        <v>3</v>
      </c>
      <c r="L156" s="225">
        <f>F156*K156</f>
        <v>462</v>
      </c>
    </row>
    <row r="157" spans="1:12" ht="12.75" customHeight="1">
      <c r="A157" s="28"/>
      <c r="B157" s="21"/>
      <c r="C157" s="196">
        <v>0.8</v>
      </c>
      <c r="D157" s="201">
        <v>3</v>
      </c>
      <c r="E157" s="195">
        <v>2</v>
      </c>
      <c r="F157" s="195">
        <f>Max!$B$4*C157</f>
        <v>176</v>
      </c>
      <c r="G157" s="224"/>
      <c r="H157" s="225"/>
      <c r="I157" s="224"/>
      <c r="J157" s="225"/>
      <c r="K157" s="224">
        <f>D157*E157</f>
        <v>6</v>
      </c>
      <c r="L157" s="225">
        <f>F157*K157</f>
        <v>1056</v>
      </c>
    </row>
    <row r="158" spans="1:12" ht="12.75" customHeight="1">
      <c r="A158" s="28"/>
      <c r="B158" s="21"/>
      <c r="C158" s="196">
        <v>0.9</v>
      </c>
      <c r="D158" s="201">
        <v>2</v>
      </c>
      <c r="E158" s="195">
        <v>3</v>
      </c>
      <c r="F158" s="195">
        <f>Max!$B$4*C158</f>
        <v>198</v>
      </c>
      <c r="G158" s="224"/>
      <c r="H158" s="225"/>
      <c r="I158" s="224"/>
      <c r="J158" s="225"/>
      <c r="K158" s="224">
        <f>D158*E158</f>
        <v>6</v>
      </c>
      <c r="L158" s="225">
        <f>F158*K158</f>
        <v>1188</v>
      </c>
    </row>
    <row r="159" spans="1:12" ht="12.75" customHeight="1">
      <c r="A159" s="27">
        <v>4</v>
      </c>
      <c r="B159" s="17" t="s">
        <v>137</v>
      </c>
      <c r="C159" s="194"/>
      <c r="D159" s="193">
        <v>5</v>
      </c>
      <c r="E159" s="193">
        <v>5</v>
      </c>
      <c r="F159" s="193"/>
      <c r="G159" s="224"/>
      <c r="H159" s="225"/>
      <c r="I159" s="224"/>
      <c r="J159" s="225"/>
      <c r="K159" s="224"/>
      <c r="L159" s="225"/>
    </row>
    <row r="160" spans="1:12" ht="12.75" customHeight="1">
      <c r="A160" s="27">
        <v>5</v>
      </c>
      <c r="B160" s="17" t="s">
        <v>10</v>
      </c>
      <c r="C160" s="194"/>
      <c r="D160" s="202">
        <v>8</v>
      </c>
      <c r="E160" s="193">
        <v>4</v>
      </c>
      <c r="F160" s="193"/>
      <c r="G160" s="224"/>
      <c r="H160" s="225"/>
      <c r="I160" s="224"/>
      <c r="J160" s="225"/>
      <c r="K160" s="224"/>
      <c r="L160" s="225"/>
    </row>
    <row r="161" spans="3:12" ht="12.75" customHeight="1">
      <c r="C161" s="182"/>
      <c r="D161" s="180"/>
      <c r="E161" s="180"/>
      <c r="F161" s="180"/>
      <c r="G161" s="224"/>
      <c r="H161" s="225"/>
      <c r="I161" s="224"/>
      <c r="J161" s="225"/>
      <c r="K161" s="224"/>
      <c r="L161" s="225"/>
    </row>
    <row r="162" spans="1:12" ht="12.75" customHeight="1">
      <c r="A162" s="4" t="s">
        <v>102</v>
      </c>
      <c r="C162" s="7" t="s">
        <v>8</v>
      </c>
      <c r="D162" s="217" t="s">
        <v>6</v>
      </c>
      <c r="E162" s="217" t="s">
        <v>7</v>
      </c>
      <c r="F162" s="29" t="s">
        <v>9</v>
      </c>
      <c r="G162" s="224"/>
      <c r="H162" s="225"/>
      <c r="I162" s="224"/>
      <c r="J162" s="225"/>
      <c r="K162" s="224"/>
      <c r="L162" s="225"/>
    </row>
    <row r="163" spans="1:12" ht="12.75" customHeight="1">
      <c r="A163" s="25">
        <v>1</v>
      </c>
      <c r="B163" s="9" t="s">
        <v>4</v>
      </c>
      <c r="C163" s="184">
        <v>0.55</v>
      </c>
      <c r="D163" s="203">
        <v>5</v>
      </c>
      <c r="E163" s="183">
        <v>1</v>
      </c>
      <c r="F163" s="183">
        <f>Max!$B$2*C163</f>
        <v>115.50000000000001</v>
      </c>
      <c r="G163" s="224">
        <f>D163*E163</f>
        <v>5</v>
      </c>
      <c r="H163" s="225">
        <f>F163*G163</f>
        <v>577.5000000000001</v>
      </c>
      <c r="I163" s="224"/>
      <c r="J163" s="225"/>
      <c r="K163" s="224"/>
      <c r="L163" s="225"/>
    </row>
    <row r="164" spans="1:12" ht="12.75" customHeight="1">
      <c r="A164" s="25"/>
      <c r="B164" s="9"/>
      <c r="C164" s="184">
        <v>0.65</v>
      </c>
      <c r="D164" s="203">
        <v>4</v>
      </c>
      <c r="E164" s="183">
        <v>1</v>
      </c>
      <c r="F164" s="183">
        <f>Max!$B$2*C164</f>
        <v>136.5</v>
      </c>
      <c r="G164" s="224">
        <f>D164*E164</f>
        <v>4</v>
      </c>
      <c r="H164" s="225">
        <f>F164*G164</f>
        <v>546</v>
      </c>
      <c r="I164" s="224"/>
      <c r="J164" s="225"/>
      <c r="K164" s="224"/>
      <c r="L164" s="225"/>
    </row>
    <row r="165" spans="1:12" ht="12.75" customHeight="1">
      <c r="A165" s="25"/>
      <c r="B165" s="9"/>
      <c r="C165" s="184">
        <v>0.75</v>
      </c>
      <c r="D165" s="203">
        <v>3</v>
      </c>
      <c r="E165" s="183">
        <v>2</v>
      </c>
      <c r="F165" s="183">
        <f>Max!$B$2*C165</f>
        <v>157.5</v>
      </c>
      <c r="G165" s="224">
        <f>D165*E165</f>
        <v>6</v>
      </c>
      <c r="H165" s="225">
        <f>F165*G165</f>
        <v>945</v>
      </c>
      <c r="I165" s="224"/>
      <c r="J165" s="225"/>
      <c r="K165" s="224"/>
      <c r="L165" s="225"/>
    </row>
    <row r="166" spans="1:12" ht="12.75" customHeight="1">
      <c r="A166" s="25"/>
      <c r="B166" s="9"/>
      <c r="C166" s="184">
        <v>0.85</v>
      </c>
      <c r="D166" s="203">
        <v>2</v>
      </c>
      <c r="E166" s="183">
        <v>4</v>
      </c>
      <c r="F166" s="183">
        <f>Max!$B$2*C166</f>
        <v>178.5</v>
      </c>
      <c r="G166" s="224">
        <f>D166*E166</f>
        <v>8</v>
      </c>
      <c r="H166" s="225">
        <f>F166*G166</f>
        <v>1428</v>
      </c>
      <c r="I166" s="224"/>
      <c r="J166" s="225"/>
      <c r="K166" s="224"/>
      <c r="L166" s="225"/>
    </row>
    <row r="167" spans="1:12" ht="12.75" customHeight="1">
      <c r="A167" s="26">
        <v>2</v>
      </c>
      <c r="B167" s="13" t="s">
        <v>107</v>
      </c>
      <c r="C167" s="192">
        <v>0.5</v>
      </c>
      <c r="D167" s="200">
        <v>5</v>
      </c>
      <c r="E167" s="191">
        <v>1</v>
      </c>
      <c r="F167" s="191">
        <f>Max!$B$3*C167</f>
        <v>100</v>
      </c>
      <c r="G167" s="224"/>
      <c r="H167" s="225"/>
      <c r="I167" s="224">
        <f>D167*E167</f>
        <v>5</v>
      </c>
      <c r="J167" s="225">
        <f>F167*I167</f>
        <v>500</v>
      </c>
      <c r="K167" s="224"/>
      <c r="L167" s="225"/>
    </row>
    <row r="168" spans="1:12" ht="12.75" customHeight="1">
      <c r="A168" s="26"/>
      <c r="B168" s="13"/>
      <c r="C168" s="192">
        <v>0.6</v>
      </c>
      <c r="D168" s="200">
        <v>4</v>
      </c>
      <c r="E168" s="191">
        <v>1</v>
      </c>
      <c r="F168" s="191">
        <f>Max!$B$3*C168</f>
        <v>120</v>
      </c>
      <c r="G168" s="224"/>
      <c r="H168" s="225"/>
      <c r="I168" s="224">
        <f>D168*E168</f>
        <v>4</v>
      </c>
      <c r="J168" s="225">
        <f>F168*I168</f>
        <v>480</v>
      </c>
      <c r="K168" s="224"/>
      <c r="L168" s="225"/>
    </row>
    <row r="169" spans="1:12" ht="12.75" customHeight="1">
      <c r="A169" s="26"/>
      <c r="B169" s="13"/>
      <c r="C169" s="192">
        <v>0.7</v>
      </c>
      <c r="D169" s="200">
        <v>3</v>
      </c>
      <c r="E169" s="191">
        <v>2</v>
      </c>
      <c r="F169" s="191">
        <f>Max!$B$3*C169</f>
        <v>140</v>
      </c>
      <c r="G169" s="224"/>
      <c r="H169" s="225"/>
      <c r="I169" s="224">
        <f>D169*E169</f>
        <v>6</v>
      </c>
      <c r="J169" s="225">
        <f>F169*I169</f>
        <v>840</v>
      </c>
      <c r="K169" s="224"/>
      <c r="L169" s="225"/>
    </row>
    <row r="170" spans="1:12" ht="12.75" customHeight="1">
      <c r="A170" s="26"/>
      <c r="B170" s="13"/>
      <c r="C170" s="192">
        <v>0.8</v>
      </c>
      <c r="D170" s="200">
        <v>2</v>
      </c>
      <c r="E170" s="191">
        <v>2</v>
      </c>
      <c r="F170" s="191">
        <f>Max!$B$3*C170</f>
        <v>160</v>
      </c>
      <c r="G170" s="224"/>
      <c r="H170" s="225"/>
      <c r="I170" s="224">
        <f>D170*E170</f>
        <v>4</v>
      </c>
      <c r="J170" s="225">
        <f>F170*I170</f>
        <v>640</v>
      </c>
      <c r="K170" s="224"/>
      <c r="L170" s="225"/>
    </row>
    <row r="171" spans="1:12" ht="12.75" customHeight="1">
      <c r="A171" s="26"/>
      <c r="B171" s="13"/>
      <c r="C171" s="192">
        <v>0.9</v>
      </c>
      <c r="D171" s="200">
        <v>1</v>
      </c>
      <c r="E171" s="191">
        <v>3</v>
      </c>
      <c r="F171" s="191">
        <f>Max!$B$3*C171</f>
        <v>180</v>
      </c>
      <c r="G171" s="224"/>
      <c r="H171" s="225"/>
      <c r="I171" s="224">
        <f>D171*E171</f>
        <v>3</v>
      </c>
      <c r="J171" s="225">
        <f>F171*I171</f>
        <v>540</v>
      </c>
      <c r="K171" s="224"/>
      <c r="L171" s="225"/>
    </row>
    <row r="172" spans="1:12" ht="12.75" customHeight="1">
      <c r="A172" s="44">
        <v>3</v>
      </c>
      <c r="B172" s="45" t="s">
        <v>73</v>
      </c>
      <c r="C172" s="47"/>
      <c r="D172" s="46">
        <v>10</v>
      </c>
      <c r="E172" s="48">
        <v>5</v>
      </c>
      <c r="F172" s="48"/>
      <c r="G172" s="224"/>
      <c r="H172" s="225"/>
      <c r="I172" s="224"/>
      <c r="J172" s="225"/>
      <c r="K172" s="224"/>
      <c r="L172" s="225"/>
    </row>
    <row r="173" spans="1:12" ht="12.75" customHeight="1">
      <c r="A173" s="25">
        <v>4</v>
      </c>
      <c r="B173" s="9" t="s">
        <v>4</v>
      </c>
      <c r="C173" s="184">
        <v>0.5</v>
      </c>
      <c r="D173" s="203">
        <v>5</v>
      </c>
      <c r="E173" s="183">
        <v>1</v>
      </c>
      <c r="F173" s="183">
        <f>Max!$B$2*C173</f>
        <v>105</v>
      </c>
      <c r="G173" s="224">
        <f>D173*E173</f>
        <v>5</v>
      </c>
      <c r="H173" s="225">
        <f>F173*G173</f>
        <v>525</v>
      </c>
      <c r="I173" s="224"/>
      <c r="J173" s="225"/>
      <c r="K173" s="224"/>
      <c r="L173" s="225"/>
    </row>
    <row r="174" spans="1:12" ht="12.75" customHeight="1">
      <c r="A174" s="25"/>
      <c r="B174" s="9"/>
      <c r="C174" s="184">
        <v>0.6</v>
      </c>
      <c r="D174" s="203">
        <v>4</v>
      </c>
      <c r="E174" s="183">
        <v>1</v>
      </c>
      <c r="F174" s="183">
        <f>Max!$B$2*C174</f>
        <v>126</v>
      </c>
      <c r="G174" s="224">
        <f>D174*E174</f>
        <v>4</v>
      </c>
      <c r="H174" s="225">
        <f>F174*G174</f>
        <v>504</v>
      </c>
      <c r="I174" s="224"/>
      <c r="J174" s="225"/>
      <c r="K174" s="224"/>
      <c r="L174" s="225"/>
    </row>
    <row r="175" spans="1:12" ht="12.75" customHeight="1">
      <c r="A175" s="25"/>
      <c r="B175" s="9"/>
      <c r="C175" s="184">
        <v>0.7</v>
      </c>
      <c r="D175" s="203">
        <v>3</v>
      </c>
      <c r="E175" s="183">
        <v>1</v>
      </c>
      <c r="F175" s="183">
        <f>Max!$B$2*C175</f>
        <v>147</v>
      </c>
      <c r="G175" s="224">
        <f>D175*E175</f>
        <v>3</v>
      </c>
      <c r="H175" s="225">
        <f>F175*G175</f>
        <v>441</v>
      </c>
      <c r="I175" s="224"/>
      <c r="J175" s="225"/>
      <c r="K175" s="224"/>
      <c r="L175" s="225"/>
    </row>
    <row r="176" spans="1:12" ht="12.75" customHeight="1">
      <c r="A176" s="25"/>
      <c r="B176" s="9"/>
      <c r="C176" s="184">
        <v>0.8</v>
      </c>
      <c r="D176" s="203">
        <v>2</v>
      </c>
      <c r="E176" s="183">
        <v>4</v>
      </c>
      <c r="F176" s="183">
        <f>Max!$B$2*C176</f>
        <v>168</v>
      </c>
      <c r="G176" s="224">
        <f>D176*E176</f>
        <v>8</v>
      </c>
      <c r="H176" s="225">
        <f>F176*G176</f>
        <v>1344</v>
      </c>
      <c r="I176" s="224"/>
      <c r="J176" s="225"/>
      <c r="K176" s="224"/>
      <c r="L176" s="225"/>
    </row>
    <row r="177" spans="1:12" ht="12.75" customHeight="1">
      <c r="A177" s="27">
        <v>5</v>
      </c>
      <c r="B177" s="219" t="s">
        <v>88</v>
      </c>
      <c r="C177" s="194"/>
      <c r="D177" s="202">
        <v>5</v>
      </c>
      <c r="E177" s="193">
        <v>5</v>
      </c>
      <c r="F177" s="193"/>
      <c r="G177" s="224"/>
      <c r="H177" s="225"/>
      <c r="I177" s="224"/>
      <c r="J177" s="225"/>
      <c r="K177" s="224"/>
      <c r="L177" s="225"/>
    </row>
    <row r="178" spans="3:12" ht="12.75" customHeight="1">
      <c r="C178" s="7"/>
      <c r="D178" s="29"/>
      <c r="E178" s="29"/>
      <c r="F178" s="29"/>
      <c r="G178" s="224"/>
      <c r="H178" s="225"/>
      <c r="I178" s="224"/>
      <c r="J178" s="225"/>
      <c r="K178" s="224"/>
      <c r="L178" s="225"/>
    </row>
    <row r="179" spans="1:12" ht="12.75" customHeight="1">
      <c r="A179" s="4" t="s">
        <v>103</v>
      </c>
      <c r="C179" s="7" t="s">
        <v>8</v>
      </c>
      <c r="D179" s="217" t="s">
        <v>6</v>
      </c>
      <c r="E179" s="217" t="s">
        <v>7</v>
      </c>
      <c r="F179" s="29" t="s">
        <v>9</v>
      </c>
      <c r="G179" s="224"/>
      <c r="H179" s="225"/>
      <c r="I179" s="224"/>
      <c r="J179" s="225"/>
      <c r="K179" s="224"/>
      <c r="L179" s="225"/>
    </row>
    <row r="180" spans="1:12" ht="12.75" customHeight="1">
      <c r="A180" s="28">
        <v>1</v>
      </c>
      <c r="B180" s="21" t="s">
        <v>11</v>
      </c>
      <c r="C180" s="196">
        <v>0.5</v>
      </c>
      <c r="D180" s="201">
        <v>3</v>
      </c>
      <c r="E180" s="195">
        <v>1</v>
      </c>
      <c r="F180" s="195">
        <f>Max!$B$4*C180</f>
        <v>110</v>
      </c>
      <c r="G180" s="224"/>
      <c r="H180" s="225"/>
      <c r="I180" s="224"/>
      <c r="J180" s="225"/>
      <c r="K180" s="224">
        <f>D180*E180</f>
        <v>3</v>
      </c>
      <c r="L180" s="225">
        <f>F180*K180</f>
        <v>330</v>
      </c>
    </row>
    <row r="181" spans="1:12" ht="12.75" customHeight="1">
      <c r="A181" s="28"/>
      <c r="B181" s="21"/>
      <c r="C181" s="196">
        <v>0.6</v>
      </c>
      <c r="D181" s="201">
        <v>3</v>
      </c>
      <c r="E181" s="195">
        <v>1</v>
      </c>
      <c r="F181" s="195">
        <f>Max!$B$4*C181</f>
        <v>132</v>
      </c>
      <c r="G181" s="224"/>
      <c r="H181" s="225"/>
      <c r="I181" s="224"/>
      <c r="J181" s="225"/>
      <c r="K181" s="224">
        <f>D181*E181</f>
        <v>3</v>
      </c>
      <c r="L181" s="225">
        <f>F181*K181</f>
        <v>396</v>
      </c>
    </row>
    <row r="182" spans="1:12" ht="12.75" customHeight="1">
      <c r="A182" s="28"/>
      <c r="B182" s="21"/>
      <c r="C182" s="196">
        <v>0.7</v>
      </c>
      <c r="D182" s="201">
        <v>3</v>
      </c>
      <c r="E182" s="195">
        <v>2</v>
      </c>
      <c r="F182" s="195">
        <f>Max!$B$4*C182</f>
        <v>154</v>
      </c>
      <c r="G182" s="224"/>
      <c r="H182" s="225"/>
      <c r="I182" s="224"/>
      <c r="J182" s="225"/>
      <c r="K182" s="224">
        <f>D182*E182</f>
        <v>6</v>
      </c>
      <c r="L182" s="225">
        <f>F182*K182</f>
        <v>924</v>
      </c>
    </row>
    <row r="183" spans="1:12" ht="12.75" customHeight="1">
      <c r="A183" s="28"/>
      <c r="B183" s="21"/>
      <c r="C183" s="196">
        <v>0.8</v>
      </c>
      <c r="D183" s="201">
        <v>2</v>
      </c>
      <c r="E183" s="195">
        <v>5</v>
      </c>
      <c r="F183" s="195">
        <f>Max!$B$4*C183</f>
        <v>176</v>
      </c>
      <c r="G183" s="224"/>
      <c r="H183" s="225"/>
      <c r="I183" s="224"/>
      <c r="J183" s="225"/>
      <c r="K183" s="224">
        <f>D183*E183</f>
        <v>10</v>
      </c>
      <c r="L183" s="225">
        <f>F183*K183</f>
        <v>1760</v>
      </c>
    </row>
    <row r="184" spans="1:12" ht="12.75" customHeight="1">
      <c r="A184" s="26">
        <v>2</v>
      </c>
      <c r="B184" s="13" t="s">
        <v>107</v>
      </c>
      <c r="C184" s="192">
        <v>0.5</v>
      </c>
      <c r="D184" s="200">
        <v>5</v>
      </c>
      <c r="E184" s="191">
        <v>1</v>
      </c>
      <c r="F184" s="191">
        <f>Max!$B$3*C184</f>
        <v>100</v>
      </c>
      <c r="G184" s="224"/>
      <c r="H184" s="225"/>
      <c r="I184" s="224">
        <f>D184*E184</f>
        <v>5</v>
      </c>
      <c r="J184" s="225">
        <f>F184*I184</f>
        <v>500</v>
      </c>
      <c r="K184" s="224"/>
      <c r="L184" s="225"/>
    </row>
    <row r="185" spans="1:12" ht="12.75" customHeight="1">
      <c r="A185" s="26"/>
      <c r="B185" s="13"/>
      <c r="C185" s="192">
        <v>0.6</v>
      </c>
      <c r="D185" s="200">
        <v>5</v>
      </c>
      <c r="E185" s="191">
        <v>1</v>
      </c>
      <c r="F185" s="191">
        <f>Max!$B$3*C185</f>
        <v>120</v>
      </c>
      <c r="G185" s="224"/>
      <c r="H185" s="225"/>
      <c r="I185" s="224">
        <f>D185*E185</f>
        <v>5</v>
      </c>
      <c r="J185" s="225">
        <f>F185*I185</f>
        <v>600</v>
      </c>
      <c r="K185" s="224"/>
      <c r="L185" s="225"/>
    </row>
    <row r="186" spans="1:12" ht="12.75" customHeight="1">
      <c r="A186" s="26"/>
      <c r="B186" s="13"/>
      <c r="C186" s="192">
        <v>0.7</v>
      </c>
      <c r="D186" s="200">
        <v>4</v>
      </c>
      <c r="E186" s="191">
        <v>4</v>
      </c>
      <c r="F186" s="191">
        <f>Max!$B$3*C186</f>
        <v>140</v>
      </c>
      <c r="G186" s="224"/>
      <c r="H186" s="225"/>
      <c r="I186" s="224">
        <f>D186*E186</f>
        <v>16</v>
      </c>
      <c r="J186" s="225">
        <f>F186*I186</f>
        <v>2240</v>
      </c>
      <c r="K186" s="224"/>
      <c r="L186" s="225"/>
    </row>
    <row r="187" spans="1:12" ht="12.75" customHeight="1">
      <c r="A187" s="27">
        <v>3</v>
      </c>
      <c r="B187" s="17" t="s">
        <v>72</v>
      </c>
      <c r="C187" s="194"/>
      <c r="D187" s="202">
        <v>4</v>
      </c>
      <c r="E187" s="193">
        <v>5</v>
      </c>
      <c r="F187" s="193"/>
      <c r="G187" s="224"/>
      <c r="H187" s="225"/>
      <c r="I187" s="224"/>
      <c r="J187" s="225"/>
      <c r="K187" s="224"/>
      <c r="L187" s="225"/>
    </row>
    <row r="188" spans="1:12" ht="12.75" customHeight="1">
      <c r="A188" s="27">
        <v>4</v>
      </c>
      <c r="B188" s="17" t="s">
        <v>16</v>
      </c>
      <c r="C188" s="194"/>
      <c r="D188" s="202">
        <v>8</v>
      </c>
      <c r="E188" s="193">
        <v>5</v>
      </c>
      <c r="F188" s="193"/>
      <c r="G188" s="224"/>
      <c r="H188" s="225"/>
      <c r="I188" s="224"/>
      <c r="J188" s="225"/>
      <c r="K188" s="224"/>
      <c r="L188" s="225"/>
    </row>
    <row r="189" spans="1:12" ht="12.75" customHeight="1">
      <c r="A189" s="27">
        <v>5</v>
      </c>
      <c r="B189" s="17" t="s">
        <v>126</v>
      </c>
      <c r="C189" s="194"/>
      <c r="D189" s="202">
        <v>8</v>
      </c>
      <c r="E189" s="193">
        <v>5</v>
      </c>
      <c r="F189" s="193"/>
      <c r="G189" s="224"/>
      <c r="H189" s="225"/>
      <c r="I189" s="224"/>
      <c r="J189" s="225"/>
      <c r="K189" s="224"/>
      <c r="L189" s="225"/>
    </row>
    <row r="190" spans="1:12" ht="12.75" customHeight="1">
      <c r="A190" s="27">
        <v>6</v>
      </c>
      <c r="B190" s="17" t="s">
        <v>10</v>
      </c>
      <c r="C190" s="194"/>
      <c r="D190" s="202">
        <v>10</v>
      </c>
      <c r="E190" s="193">
        <v>4</v>
      </c>
      <c r="F190" s="193"/>
      <c r="G190" s="224"/>
      <c r="H190" s="225"/>
      <c r="I190" s="224"/>
      <c r="J190" s="225"/>
      <c r="K190" s="224"/>
      <c r="L190" s="225"/>
    </row>
    <row r="191" spans="3:12" ht="12.75" customHeight="1">
      <c r="C191" s="182"/>
      <c r="D191" s="180"/>
      <c r="E191" s="180"/>
      <c r="F191" s="180"/>
      <c r="G191" s="226">
        <f aca="true" t="shared" si="4" ref="G191:L191">SUM(G130:G189)</f>
        <v>73</v>
      </c>
      <c r="H191" s="227">
        <f t="shared" si="4"/>
        <v>10741.5</v>
      </c>
      <c r="I191" s="226">
        <f t="shared" si="4"/>
        <v>126</v>
      </c>
      <c r="J191" s="227">
        <f t="shared" si="4"/>
        <v>17370</v>
      </c>
      <c r="K191" s="226">
        <f t="shared" si="4"/>
        <v>62</v>
      </c>
      <c r="L191" s="227">
        <f t="shared" si="4"/>
        <v>9812</v>
      </c>
    </row>
    <row r="192" spans="1:12" ht="12.75" customHeight="1">
      <c r="A192" s="4" t="s">
        <v>15</v>
      </c>
      <c r="B192" s="4"/>
      <c r="C192" s="182"/>
      <c r="D192" s="180"/>
      <c r="E192" s="180"/>
      <c r="F192" s="180"/>
      <c r="G192" s="224"/>
      <c r="H192" s="225"/>
      <c r="I192" s="224"/>
      <c r="J192" s="225"/>
      <c r="K192" s="224"/>
      <c r="L192" s="225"/>
    </row>
    <row r="193" spans="1:12" ht="12.75" customHeight="1">
      <c r="A193" s="4" t="s">
        <v>100</v>
      </c>
      <c r="C193" s="7" t="s">
        <v>8</v>
      </c>
      <c r="D193" s="217" t="s">
        <v>6</v>
      </c>
      <c r="E193" s="217" t="s">
        <v>7</v>
      </c>
      <c r="F193" s="29" t="s">
        <v>9</v>
      </c>
      <c r="G193" s="224"/>
      <c r="H193" s="225"/>
      <c r="I193" s="224"/>
      <c r="J193" s="225"/>
      <c r="K193" s="224"/>
      <c r="L193" s="225"/>
    </row>
    <row r="194" spans="1:12" ht="12.75" customHeight="1">
      <c r="A194" s="26">
        <v>1</v>
      </c>
      <c r="B194" s="13" t="s">
        <v>107</v>
      </c>
      <c r="C194" s="192">
        <v>0.55</v>
      </c>
      <c r="D194" s="200">
        <v>5</v>
      </c>
      <c r="E194" s="191">
        <v>1</v>
      </c>
      <c r="F194" s="191">
        <f>Max!$B$3*C194</f>
        <v>110.00000000000001</v>
      </c>
      <c r="G194" s="224"/>
      <c r="H194" s="225"/>
      <c r="I194" s="224">
        <f>D194*E194</f>
        <v>5</v>
      </c>
      <c r="J194" s="225">
        <f>F194*I194</f>
        <v>550.0000000000001</v>
      </c>
      <c r="K194" s="224"/>
      <c r="L194" s="225"/>
    </row>
    <row r="195" spans="1:12" ht="12.75" customHeight="1">
      <c r="A195" s="26"/>
      <c r="B195" s="13"/>
      <c r="C195" s="192">
        <v>0.65</v>
      </c>
      <c r="D195" s="200">
        <v>4</v>
      </c>
      <c r="E195" s="191">
        <v>1</v>
      </c>
      <c r="F195" s="191">
        <f>Max!$B$3*C195</f>
        <v>130</v>
      </c>
      <c r="G195" s="224"/>
      <c r="H195" s="225"/>
      <c r="I195" s="224">
        <f>D195*E195</f>
        <v>4</v>
      </c>
      <c r="J195" s="225">
        <f>F195*I195</f>
        <v>520</v>
      </c>
      <c r="K195" s="224"/>
      <c r="L195" s="225"/>
    </row>
    <row r="196" spans="1:12" ht="12.75" customHeight="1">
      <c r="A196" s="26"/>
      <c r="B196" s="13"/>
      <c r="C196" s="192">
        <v>0.75</v>
      </c>
      <c r="D196" s="200">
        <v>3</v>
      </c>
      <c r="E196" s="191">
        <v>2</v>
      </c>
      <c r="F196" s="191">
        <f>Max!$B$3*C196</f>
        <v>150</v>
      </c>
      <c r="G196" s="224"/>
      <c r="H196" s="225"/>
      <c r="I196" s="224">
        <f>D196*E196</f>
        <v>6</v>
      </c>
      <c r="J196" s="225">
        <f>F196*I196</f>
        <v>900</v>
      </c>
      <c r="K196" s="224"/>
      <c r="L196" s="225"/>
    </row>
    <row r="197" spans="1:12" ht="12.75" customHeight="1">
      <c r="A197" s="26"/>
      <c r="B197" s="13"/>
      <c r="C197" s="192">
        <v>0.85</v>
      </c>
      <c r="D197" s="200">
        <v>2</v>
      </c>
      <c r="E197" s="191">
        <v>5</v>
      </c>
      <c r="F197" s="191">
        <f>Max!$B$3*C197</f>
        <v>170</v>
      </c>
      <c r="G197" s="224"/>
      <c r="H197" s="225"/>
      <c r="I197" s="224">
        <f>D197*E197</f>
        <v>10</v>
      </c>
      <c r="J197" s="225">
        <f>F197*I197</f>
        <v>1700</v>
      </c>
      <c r="K197" s="224"/>
      <c r="L197" s="225"/>
    </row>
    <row r="198" spans="1:12" ht="12.75" customHeight="1">
      <c r="A198" s="25">
        <v>2</v>
      </c>
      <c r="B198" s="9" t="s">
        <v>4</v>
      </c>
      <c r="C198" s="184">
        <v>0.5</v>
      </c>
      <c r="D198" s="203">
        <v>5</v>
      </c>
      <c r="E198" s="183">
        <v>1</v>
      </c>
      <c r="F198" s="183">
        <f>Max!$B$2*C198</f>
        <v>105</v>
      </c>
      <c r="G198" s="224">
        <f aca="true" t="shared" si="5" ref="G198:G203">D198*E198</f>
        <v>5</v>
      </c>
      <c r="H198" s="225">
        <f aca="true" t="shared" si="6" ref="H198:H203">F198*G198</f>
        <v>525</v>
      </c>
      <c r="I198" s="224"/>
      <c r="J198" s="225"/>
      <c r="K198" s="224"/>
      <c r="L198" s="225"/>
    </row>
    <row r="199" spans="1:12" ht="12.75" customHeight="1">
      <c r="A199" s="25"/>
      <c r="B199" s="9"/>
      <c r="C199" s="184">
        <v>0.6</v>
      </c>
      <c r="D199" s="203">
        <v>4</v>
      </c>
      <c r="E199" s="183">
        <v>1</v>
      </c>
      <c r="F199" s="183">
        <f>Max!$B$2*C199</f>
        <v>126</v>
      </c>
      <c r="G199" s="224">
        <f t="shared" si="5"/>
        <v>4</v>
      </c>
      <c r="H199" s="225">
        <f t="shared" si="6"/>
        <v>504</v>
      </c>
      <c r="I199" s="224"/>
      <c r="J199" s="225"/>
      <c r="K199" s="224"/>
      <c r="L199" s="225"/>
    </row>
    <row r="200" spans="1:12" ht="12.75" customHeight="1">
      <c r="A200" s="25"/>
      <c r="B200" s="9"/>
      <c r="C200" s="184">
        <v>0.7</v>
      </c>
      <c r="D200" s="203">
        <v>3</v>
      </c>
      <c r="E200" s="183">
        <v>2</v>
      </c>
      <c r="F200" s="183">
        <f>Max!$B$2*C200</f>
        <v>147</v>
      </c>
      <c r="G200" s="224">
        <f t="shared" si="5"/>
        <v>6</v>
      </c>
      <c r="H200" s="225">
        <f t="shared" si="6"/>
        <v>882</v>
      </c>
      <c r="I200" s="224"/>
      <c r="J200" s="225"/>
      <c r="K200" s="224"/>
      <c r="L200" s="225"/>
    </row>
    <row r="201" spans="1:12" ht="12.75" customHeight="1">
      <c r="A201" s="25"/>
      <c r="B201" s="9"/>
      <c r="C201" s="184">
        <v>0.8</v>
      </c>
      <c r="D201" s="203">
        <v>2</v>
      </c>
      <c r="E201" s="183">
        <v>2</v>
      </c>
      <c r="F201" s="183">
        <f>Max!$B$2*C201</f>
        <v>168</v>
      </c>
      <c r="G201" s="224">
        <f t="shared" si="5"/>
        <v>4</v>
      </c>
      <c r="H201" s="225">
        <f t="shared" si="6"/>
        <v>672</v>
      </c>
      <c r="I201" s="224"/>
      <c r="J201" s="225"/>
      <c r="K201" s="224"/>
      <c r="L201" s="225"/>
    </row>
    <row r="202" spans="1:12" ht="12.75" customHeight="1">
      <c r="A202" s="25"/>
      <c r="B202" s="9"/>
      <c r="C202" s="184">
        <v>0.9</v>
      </c>
      <c r="D202" s="203">
        <v>1</v>
      </c>
      <c r="E202" s="183">
        <v>3</v>
      </c>
      <c r="F202" s="183">
        <f>Max!$B$2*C202</f>
        <v>189</v>
      </c>
      <c r="G202" s="224">
        <f t="shared" si="5"/>
        <v>3</v>
      </c>
      <c r="H202" s="225">
        <f t="shared" si="6"/>
        <v>567</v>
      </c>
      <c r="I202" s="224"/>
      <c r="J202" s="225"/>
      <c r="K202" s="224"/>
      <c r="L202" s="225"/>
    </row>
    <row r="203" spans="1:12" ht="12.75" customHeight="1">
      <c r="A203" s="25"/>
      <c r="B203" s="9"/>
      <c r="C203" s="184">
        <v>0.8</v>
      </c>
      <c r="D203" s="203">
        <v>2</v>
      </c>
      <c r="E203" s="183">
        <v>2</v>
      </c>
      <c r="F203" s="183">
        <f>Max!$B$2*C203</f>
        <v>168</v>
      </c>
      <c r="G203" s="224">
        <f t="shared" si="5"/>
        <v>4</v>
      </c>
      <c r="H203" s="225">
        <f t="shared" si="6"/>
        <v>672</v>
      </c>
      <c r="I203" s="224"/>
      <c r="J203" s="225"/>
      <c r="K203" s="224"/>
      <c r="L203" s="225"/>
    </row>
    <row r="204" spans="1:12" ht="12.75" customHeight="1">
      <c r="A204" s="50">
        <v>3</v>
      </c>
      <c r="B204" s="51" t="s">
        <v>141</v>
      </c>
      <c r="C204" s="53"/>
      <c r="D204" s="52">
        <v>6</v>
      </c>
      <c r="E204" s="54">
        <v>5</v>
      </c>
      <c r="F204" s="54"/>
      <c r="G204" s="224"/>
      <c r="H204" s="225"/>
      <c r="I204" s="224"/>
      <c r="J204" s="225"/>
      <c r="K204" s="224"/>
      <c r="L204" s="225"/>
    </row>
    <row r="205" spans="1:12" ht="12.75" customHeight="1">
      <c r="A205" s="50">
        <v>4</v>
      </c>
      <c r="B205" s="51" t="s">
        <v>73</v>
      </c>
      <c r="C205" s="53"/>
      <c r="D205" s="52">
        <v>10</v>
      </c>
      <c r="E205" s="54">
        <v>5</v>
      </c>
      <c r="F205" s="54"/>
      <c r="G205" s="224"/>
      <c r="H205" s="225"/>
      <c r="I205" s="224"/>
      <c r="J205" s="225"/>
      <c r="K205" s="224"/>
      <c r="L205" s="225"/>
    </row>
    <row r="206" spans="1:12" ht="12.75" customHeight="1">
      <c r="A206" s="50">
        <v>5</v>
      </c>
      <c r="B206" s="51" t="s">
        <v>138</v>
      </c>
      <c r="C206" s="53"/>
      <c r="D206" s="52">
        <v>8</v>
      </c>
      <c r="E206" s="54">
        <v>5</v>
      </c>
      <c r="F206" s="54"/>
      <c r="G206" s="224"/>
      <c r="H206" s="225"/>
      <c r="I206" s="224"/>
      <c r="J206" s="225"/>
      <c r="K206" s="224"/>
      <c r="L206" s="225"/>
    </row>
    <row r="207" spans="3:12" ht="12.75" customHeight="1">
      <c r="C207" s="182"/>
      <c r="D207" s="180"/>
      <c r="E207" s="180"/>
      <c r="F207" s="180"/>
      <c r="G207" s="224"/>
      <c r="H207" s="225"/>
      <c r="I207" s="224"/>
      <c r="J207" s="225"/>
      <c r="K207" s="224"/>
      <c r="L207" s="225"/>
    </row>
    <row r="208" spans="1:12" ht="12.75" customHeight="1">
      <c r="A208" s="4" t="s">
        <v>101</v>
      </c>
      <c r="C208" s="7" t="s">
        <v>8</v>
      </c>
      <c r="D208" s="217" t="s">
        <v>6</v>
      </c>
      <c r="E208" s="217" t="s">
        <v>7</v>
      </c>
      <c r="F208" s="29" t="s">
        <v>9</v>
      </c>
      <c r="G208" s="224"/>
      <c r="H208" s="225"/>
      <c r="I208" s="224"/>
      <c r="J208" s="225"/>
      <c r="K208" s="224"/>
      <c r="L208" s="225"/>
    </row>
    <row r="209" spans="1:12" ht="12.75" customHeight="1">
      <c r="A209" s="28">
        <v>1</v>
      </c>
      <c r="B209" s="21" t="s">
        <v>11</v>
      </c>
      <c r="C209" s="196">
        <v>0.5</v>
      </c>
      <c r="D209" s="201">
        <v>3</v>
      </c>
      <c r="E209" s="195">
        <v>1</v>
      </c>
      <c r="F209" s="195">
        <f>Max!$B$4*C209</f>
        <v>110</v>
      </c>
      <c r="G209" s="224"/>
      <c r="H209" s="225"/>
      <c r="I209" s="224"/>
      <c r="J209" s="225"/>
      <c r="K209" s="224">
        <f>D209*E209</f>
        <v>3</v>
      </c>
      <c r="L209" s="225">
        <f>F209*K209</f>
        <v>330</v>
      </c>
    </row>
    <row r="210" spans="1:12" ht="12.75" customHeight="1">
      <c r="A210" s="28"/>
      <c r="B210" s="21"/>
      <c r="C210" s="196">
        <v>0.6</v>
      </c>
      <c r="D210" s="201">
        <v>3</v>
      </c>
      <c r="E210" s="195">
        <v>1</v>
      </c>
      <c r="F210" s="195">
        <f>Max!$B$4*C210</f>
        <v>132</v>
      </c>
      <c r="G210" s="224"/>
      <c r="H210" s="225"/>
      <c r="I210" s="224"/>
      <c r="J210" s="225"/>
      <c r="K210" s="224">
        <f>D210*E210</f>
        <v>3</v>
      </c>
      <c r="L210" s="225">
        <f>F210*K210</f>
        <v>396</v>
      </c>
    </row>
    <row r="211" spans="1:12" ht="12.75" customHeight="1">
      <c r="A211" s="28"/>
      <c r="B211" s="21"/>
      <c r="C211" s="196">
        <v>0.7</v>
      </c>
      <c r="D211" s="201">
        <v>3</v>
      </c>
      <c r="E211" s="195">
        <v>2</v>
      </c>
      <c r="F211" s="195">
        <f>Max!$B$4*C211</f>
        <v>154</v>
      </c>
      <c r="G211" s="224"/>
      <c r="H211" s="225"/>
      <c r="I211" s="224"/>
      <c r="J211" s="225"/>
      <c r="K211" s="224">
        <f>D211*E211</f>
        <v>6</v>
      </c>
      <c r="L211" s="225">
        <f>F211*K211</f>
        <v>924</v>
      </c>
    </row>
    <row r="212" spans="1:12" ht="12.75" customHeight="1">
      <c r="A212" s="28"/>
      <c r="B212" s="21"/>
      <c r="C212" s="196">
        <v>0.8</v>
      </c>
      <c r="D212" s="201">
        <v>3</v>
      </c>
      <c r="E212" s="195">
        <v>5</v>
      </c>
      <c r="F212" s="195">
        <f>Max!$B$4*C212</f>
        <v>176</v>
      </c>
      <c r="G212" s="224"/>
      <c r="H212" s="225"/>
      <c r="I212" s="224"/>
      <c r="J212" s="225"/>
      <c r="K212" s="224">
        <f>D212*E212</f>
        <v>15</v>
      </c>
      <c r="L212" s="225">
        <f>F212*K212</f>
        <v>2640</v>
      </c>
    </row>
    <row r="213" spans="1:12" ht="12.75" customHeight="1">
      <c r="A213" s="26">
        <v>2</v>
      </c>
      <c r="B213" s="13" t="s">
        <v>107</v>
      </c>
      <c r="C213" s="192">
        <v>0.5</v>
      </c>
      <c r="D213" s="200">
        <v>6</v>
      </c>
      <c r="E213" s="191">
        <v>1</v>
      </c>
      <c r="F213" s="191">
        <f>Max!$B$3*C213</f>
        <v>100</v>
      </c>
      <c r="G213" s="224"/>
      <c r="H213" s="225"/>
      <c r="I213" s="224">
        <f aca="true" t="shared" si="7" ref="I213:I224">D213*E213</f>
        <v>6</v>
      </c>
      <c r="J213" s="225">
        <f aca="true" t="shared" si="8" ref="J213:J224">F213*I213</f>
        <v>600</v>
      </c>
      <c r="K213" s="224"/>
      <c r="L213" s="225"/>
    </row>
    <row r="214" spans="1:12" ht="12.75" customHeight="1">
      <c r="A214" s="26"/>
      <c r="B214" s="13"/>
      <c r="C214" s="192">
        <v>0.6</v>
      </c>
      <c r="D214" s="200">
        <v>5</v>
      </c>
      <c r="E214" s="191">
        <v>1</v>
      </c>
      <c r="F214" s="191">
        <f>Max!$B$3*C214</f>
        <v>120</v>
      </c>
      <c r="G214" s="224"/>
      <c r="H214" s="225"/>
      <c r="I214" s="224">
        <f t="shared" si="7"/>
        <v>5</v>
      </c>
      <c r="J214" s="225">
        <f t="shared" si="8"/>
        <v>600</v>
      </c>
      <c r="K214" s="224"/>
      <c r="L214" s="225"/>
    </row>
    <row r="215" spans="1:12" ht="12.75" customHeight="1">
      <c r="A215" s="26"/>
      <c r="B215" s="13"/>
      <c r="C215" s="192">
        <v>0.7</v>
      </c>
      <c r="D215" s="200">
        <v>4</v>
      </c>
      <c r="E215" s="191">
        <v>1</v>
      </c>
      <c r="F215" s="191">
        <f>Max!$B$3*C215</f>
        <v>140</v>
      </c>
      <c r="G215" s="224"/>
      <c r="H215" s="225"/>
      <c r="I215" s="224">
        <f t="shared" si="7"/>
        <v>4</v>
      </c>
      <c r="J215" s="225">
        <f t="shared" si="8"/>
        <v>560</v>
      </c>
      <c r="K215" s="224"/>
      <c r="L215" s="225"/>
    </row>
    <row r="216" spans="1:12" ht="12.75" customHeight="1">
      <c r="A216" s="26"/>
      <c r="B216" s="13"/>
      <c r="C216" s="192">
        <v>0.8</v>
      </c>
      <c r="D216" s="200">
        <v>3</v>
      </c>
      <c r="E216" s="191">
        <v>2</v>
      </c>
      <c r="F216" s="191">
        <f>Max!$B$3*C216</f>
        <v>160</v>
      </c>
      <c r="G216" s="224"/>
      <c r="H216" s="225"/>
      <c r="I216" s="224">
        <f t="shared" si="7"/>
        <v>6</v>
      </c>
      <c r="J216" s="225">
        <f t="shared" si="8"/>
        <v>960</v>
      </c>
      <c r="K216" s="224"/>
      <c r="L216" s="225"/>
    </row>
    <row r="217" spans="1:12" ht="12.75" customHeight="1">
      <c r="A217" s="26"/>
      <c r="B217" s="13"/>
      <c r="C217" s="192">
        <v>0.85</v>
      </c>
      <c r="D217" s="200">
        <v>2</v>
      </c>
      <c r="E217" s="191">
        <v>3</v>
      </c>
      <c r="F217" s="191">
        <f>Max!$B$3*C217</f>
        <v>170</v>
      </c>
      <c r="G217" s="224"/>
      <c r="H217" s="225"/>
      <c r="I217" s="224">
        <f t="shared" si="7"/>
        <v>6</v>
      </c>
      <c r="J217" s="225">
        <f t="shared" si="8"/>
        <v>1020</v>
      </c>
      <c r="K217" s="224"/>
      <c r="L217" s="225"/>
    </row>
    <row r="218" spans="1:12" ht="12.75" customHeight="1">
      <c r="A218" s="26"/>
      <c r="B218" s="13"/>
      <c r="C218" s="192">
        <v>0.8</v>
      </c>
      <c r="D218" s="200">
        <v>3</v>
      </c>
      <c r="E218" s="191">
        <v>1</v>
      </c>
      <c r="F218" s="191">
        <f>Max!$B$3*C218</f>
        <v>160</v>
      </c>
      <c r="G218" s="224"/>
      <c r="H218" s="225"/>
      <c r="I218" s="224">
        <f t="shared" si="7"/>
        <v>3</v>
      </c>
      <c r="J218" s="225">
        <f t="shared" si="8"/>
        <v>480</v>
      </c>
      <c r="K218" s="224"/>
      <c r="L218" s="225"/>
    </row>
    <row r="219" spans="1:12" ht="12.75" customHeight="1">
      <c r="A219" s="26"/>
      <c r="B219" s="13"/>
      <c r="C219" s="192">
        <v>0.75</v>
      </c>
      <c r="D219" s="200">
        <v>4</v>
      </c>
      <c r="E219" s="191">
        <v>1</v>
      </c>
      <c r="F219" s="191">
        <f>Max!$B$3*C219</f>
        <v>150</v>
      </c>
      <c r="G219" s="224"/>
      <c r="H219" s="225"/>
      <c r="I219" s="224">
        <f t="shared" si="7"/>
        <v>4</v>
      </c>
      <c r="J219" s="225">
        <f t="shared" si="8"/>
        <v>600</v>
      </c>
      <c r="K219" s="224"/>
      <c r="L219" s="225"/>
    </row>
    <row r="220" spans="1:12" ht="12.75" customHeight="1">
      <c r="A220" s="26"/>
      <c r="B220" s="13"/>
      <c r="C220" s="192">
        <v>0.7</v>
      </c>
      <c r="D220" s="200">
        <v>5</v>
      </c>
      <c r="E220" s="191">
        <v>1</v>
      </c>
      <c r="F220" s="191">
        <f>Max!$B$3*C220</f>
        <v>140</v>
      </c>
      <c r="G220" s="224"/>
      <c r="H220" s="225"/>
      <c r="I220" s="224">
        <f t="shared" si="7"/>
        <v>5</v>
      </c>
      <c r="J220" s="225">
        <f t="shared" si="8"/>
        <v>700</v>
      </c>
      <c r="K220" s="224"/>
      <c r="L220" s="225"/>
    </row>
    <row r="221" spans="1:12" ht="12.75" customHeight="1">
      <c r="A221" s="26"/>
      <c r="B221" s="13"/>
      <c r="C221" s="192">
        <v>0.65</v>
      </c>
      <c r="D221" s="200">
        <v>6</v>
      </c>
      <c r="E221" s="191">
        <v>1</v>
      </c>
      <c r="F221" s="191">
        <f>Max!$B$3*C221</f>
        <v>130</v>
      </c>
      <c r="G221" s="224"/>
      <c r="H221" s="225"/>
      <c r="I221" s="224">
        <f t="shared" si="7"/>
        <v>6</v>
      </c>
      <c r="J221" s="225">
        <f t="shared" si="8"/>
        <v>780</v>
      </c>
      <c r="K221" s="224"/>
      <c r="L221" s="225"/>
    </row>
    <row r="222" spans="1:12" ht="12.75" customHeight="1">
      <c r="A222" s="26"/>
      <c r="B222" s="13"/>
      <c r="C222" s="192">
        <v>0.6</v>
      </c>
      <c r="D222" s="200">
        <v>7</v>
      </c>
      <c r="E222" s="191">
        <v>1</v>
      </c>
      <c r="F222" s="191">
        <f>Max!$B$3*C222</f>
        <v>120</v>
      </c>
      <c r="G222" s="224"/>
      <c r="H222" s="225"/>
      <c r="I222" s="224">
        <f t="shared" si="7"/>
        <v>7</v>
      </c>
      <c r="J222" s="225">
        <f t="shared" si="8"/>
        <v>840</v>
      </c>
      <c r="K222" s="224"/>
      <c r="L222" s="225"/>
    </row>
    <row r="223" spans="1:12" ht="12.75" customHeight="1">
      <c r="A223" s="26"/>
      <c r="B223" s="13"/>
      <c r="C223" s="192">
        <v>0.55</v>
      </c>
      <c r="D223" s="200">
        <v>8</v>
      </c>
      <c r="E223" s="191">
        <v>1</v>
      </c>
      <c r="F223" s="191">
        <f>Max!$B$3*C223</f>
        <v>110.00000000000001</v>
      </c>
      <c r="G223" s="224"/>
      <c r="H223" s="225"/>
      <c r="I223" s="224">
        <f t="shared" si="7"/>
        <v>8</v>
      </c>
      <c r="J223" s="225">
        <f t="shared" si="8"/>
        <v>880.0000000000001</v>
      </c>
      <c r="K223" s="224"/>
      <c r="L223" s="225"/>
    </row>
    <row r="224" spans="1:12" ht="12.75" customHeight="1">
      <c r="A224" s="26"/>
      <c r="B224" s="13"/>
      <c r="C224" s="192">
        <v>0.5</v>
      </c>
      <c r="D224" s="200">
        <v>9</v>
      </c>
      <c r="E224" s="191">
        <v>1</v>
      </c>
      <c r="F224" s="191">
        <f>Max!$B$3*C224</f>
        <v>100</v>
      </c>
      <c r="G224" s="224"/>
      <c r="H224" s="225"/>
      <c r="I224" s="224">
        <f t="shared" si="7"/>
        <v>9</v>
      </c>
      <c r="J224" s="225">
        <f t="shared" si="8"/>
        <v>900</v>
      </c>
      <c r="K224" s="224"/>
      <c r="L224" s="225"/>
    </row>
    <row r="225" spans="1:12" ht="12.75" customHeight="1">
      <c r="A225" s="27">
        <v>3</v>
      </c>
      <c r="B225" s="17" t="s">
        <v>73</v>
      </c>
      <c r="C225" s="194"/>
      <c r="D225" s="193">
        <v>8</v>
      </c>
      <c r="E225" s="193">
        <v>4</v>
      </c>
      <c r="F225" s="193"/>
      <c r="G225" s="224"/>
      <c r="H225" s="225"/>
      <c r="I225" s="224"/>
      <c r="J225" s="225"/>
      <c r="K225" s="224"/>
      <c r="L225" s="225"/>
    </row>
    <row r="226" spans="1:12" ht="12.75" customHeight="1">
      <c r="A226" s="27">
        <v>4</v>
      </c>
      <c r="B226" s="17" t="s">
        <v>87</v>
      </c>
      <c r="C226" s="194"/>
      <c r="D226" s="202">
        <v>8</v>
      </c>
      <c r="E226" s="193">
        <v>4</v>
      </c>
      <c r="F226" s="193"/>
      <c r="G226" s="224"/>
      <c r="H226" s="225"/>
      <c r="I226" s="224"/>
      <c r="J226" s="225"/>
      <c r="K226" s="224"/>
      <c r="L226" s="225"/>
    </row>
    <row r="227" spans="3:12" ht="12.75" customHeight="1">
      <c r="C227" s="182"/>
      <c r="D227" s="180"/>
      <c r="E227" s="180"/>
      <c r="F227" s="180"/>
      <c r="G227" s="224"/>
      <c r="H227" s="225"/>
      <c r="I227" s="224"/>
      <c r="J227" s="225"/>
      <c r="K227" s="224"/>
      <c r="L227" s="225"/>
    </row>
    <row r="228" spans="1:12" ht="12.75" customHeight="1">
      <c r="A228" s="4" t="s">
        <v>102</v>
      </c>
      <c r="C228" s="7" t="s">
        <v>8</v>
      </c>
      <c r="D228" s="217" t="s">
        <v>6</v>
      </c>
      <c r="E228" s="217" t="s">
        <v>7</v>
      </c>
      <c r="F228" s="29" t="s">
        <v>9</v>
      </c>
      <c r="G228" s="224"/>
      <c r="H228" s="225"/>
      <c r="I228" s="224"/>
      <c r="J228" s="225"/>
      <c r="K228" s="224"/>
      <c r="L228" s="225"/>
    </row>
    <row r="229" spans="1:12" ht="12.75" customHeight="1">
      <c r="A229" s="25">
        <v>1</v>
      </c>
      <c r="B229" s="9" t="s">
        <v>4</v>
      </c>
      <c r="C229" s="184">
        <v>0.5</v>
      </c>
      <c r="D229" s="203">
        <v>5</v>
      </c>
      <c r="E229" s="183">
        <v>1</v>
      </c>
      <c r="F229" s="183">
        <f>Max!$B$2*C229</f>
        <v>105</v>
      </c>
      <c r="G229" s="224">
        <f>D229*E229</f>
        <v>5</v>
      </c>
      <c r="H229" s="225">
        <f>F229*G229</f>
        <v>525</v>
      </c>
      <c r="I229" s="224"/>
      <c r="J229" s="225"/>
      <c r="K229" s="224"/>
      <c r="L229" s="225"/>
    </row>
    <row r="230" spans="1:12" ht="12.75" customHeight="1">
      <c r="A230" s="25"/>
      <c r="B230" s="9"/>
      <c r="C230" s="184">
        <v>0.6</v>
      </c>
      <c r="D230" s="203">
        <v>4</v>
      </c>
      <c r="E230" s="183">
        <v>1</v>
      </c>
      <c r="F230" s="183">
        <f>Max!$B$2*C230</f>
        <v>126</v>
      </c>
      <c r="G230" s="224">
        <f>D230*E230</f>
        <v>4</v>
      </c>
      <c r="H230" s="225">
        <f>F230*G230</f>
        <v>504</v>
      </c>
      <c r="I230" s="224"/>
      <c r="J230" s="225"/>
      <c r="K230" s="224"/>
      <c r="L230" s="225"/>
    </row>
    <row r="231" spans="1:12" ht="12.75" customHeight="1">
      <c r="A231" s="25"/>
      <c r="B231" s="9"/>
      <c r="C231" s="184">
        <v>0.7</v>
      </c>
      <c r="D231" s="203">
        <v>3</v>
      </c>
      <c r="E231" s="183">
        <v>2</v>
      </c>
      <c r="F231" s="183">
        <f>Max!$B$2*C231</f>
        <v>147</v>
      </c>
      <c r="G231" s="224">
        <f>D231*E231</f>
        <v>6</v>
      </c>
      <c r="H231" s="225">
        <f>F231*G231</f>
        <v>882</v>
      </c>
      <c r="I231" s="224"/>
      <c r="J231" s="225"/>
      <c r="K231" s="224"/>
      <c r="L231" s="225"/>
    </row>
    <row r="232" spans="1:12" ht="12.75" customHeight="1">
      <c r="A232" s="25"/>
      <c r="B232" s="9"/>
      <c r="C232" s="184">
        <v>0.8</v>
      </c>
      <c r="D232" s="203">
        <v>2</v>
      </c>
      <c r="E232" s="183">
        <v>5</v>
      </c>
      <c r="F232" s="183">
        <f>Max!$B$2*C232</f>
        <v>168</v>
      </c>
      <c r="G232" s="224">
        <f>D232*E232</f>
        <v>10</v>
      </c>
      <c r="H232" s="225">
        <f>F232*G232</f>
        <v>1680</v>
      </c>
      <c r="I232" s="224"/>
      <c r="J232" s="225"/>
      <c r="K232" s="224"/>
      <c r="L232" s="225"/>
    </row>
    <row r="233" spans="1:12" ht="12.75" customHeight="1">
      <c r="A233" s="26">
        <v>2</v>
      </c>
      <c r="B233" s="13" t="s">
        <v>107</v>
      </c>
      <c r="C233" s="192">
        <v>0.5</v>
      </c>
      <c r="D233" s="200">
        <v>5</v>
      </c>
      <c r="E233" s="191">
        <v>1</v>
      </c>
      <c r="F233" s="191">
        <f>Max!$B$3*C233</f>
        <v>100</v>
      </c>
      <c r="G233" s="224"/>
      <c r="H233" s="225"/>
      <c r="I233" s="224">
        <f>D233*E233</f>
        <v>5</v>
      </c>
      <c r="J233" s="225">
        <f>F233*I233</f>
        <v>500</v>
      </c>
      <c r="K233" s="224"/>
      <c r="L233" s="225"/>
    </row>
    <row r="234" spans="1:12" ht="12.75" customHeight="1">
      <c r="A234" s="26"/>
      <c r="B234" s="13"/>
      <c r="C234" s="192">
        <v>0.6</v>
      </c>
      <c r="D234" s="200">
        <v>4</v>
      </c>
      <c r="E234" s="191">
        <v>1</v>
      </c>
      <c r="F234" s="191">
        <f>Max!$B$3*C234</f>
        <v>120</v>
      </c>
      <c r="G234" s="224"/>
      <c r="H234" s="225"/>
      <c r="I234" s="224">
        <f>D234*E234</f>
        <v>4</v>
      </c>
      <c r="J234" s="225">
        <f>F234*I234</f>
        <v>480</v>
      </c>
      <c r="K234" s="224"/>
      <c r="L234" s="225"/>
    </row>
    <row r="235" spans="1:12" ht="12.75" customHeight="1">
      <c r="A235" s="26"/>
      <c r="B235" s="13"/>
      <c r="C235" s="192">
        <v>0.7</v>
      </c>
      <c r="D235" s="200">
        <v>3</v>
      </c>
      <c r="E235" s="191">
        <v>2</v>
      </c>
      <c r="F235" s="191">
        <f>Max!$B$3*C235</f>
        <v>140</v>
      </c>
      <c r="G235" s="224"/>
      <c r="H235" s="225"/>
      <c r="I235" s="224">
        <f>D235*E235</f>
        <v>6</v>
      </c>
      <c r="J235" s="225">
        <f>F235*I235</f>
        <v>840</v>
      </c>
      <c r="K235" s="224"/>
      <c r="L235" s="225"/>
    </row>
    <row r="236" spans="1:12" ht="12.75" customHeight="1">
      <c r="A236" s="26"/>
      <c r="B236" s="13"/>
      <c r="C236" s="192">
        <v>0.8</v>
      </c>
      <c r="D236" s="200">
        <v>3</v>
      </c>
      <c r="E236" s="191">
        <v>6</v>
      </c>
      <c r="F236" s="191">
        <f>Max!$B$3*C236</f>
        <v>160</v>
      </c>
      <c r="G236" s="224"/>
      <c r="H236" s="225"/>
      <c r="I236" s="224">
        <f>D236*E236</f>
        <v>18</v>
      </c>
      <c r="J236" s="225">
        <f>F236*I236</f>
        <v>2880</v>
      </c>
      <c r="K236" s="224"/>
      <c r="L236" s="225"/>
    </row>
    <row r="237" spans="1:12" ht="12.75" customHeight="1">
      <c r="A237" s="27">
        <v>3</v>
      </c>
      <c r="B237" s="17" t="s">
        <v>73</v>
      </c>
      <c r="C237" s="194"/>
      <c r="D237" s="202">
        <v>10</v>
      </c>
      <c r="E237" s="193">
        <v>5</v>
      </c>
      <c r="F237" s="193"/>
      <c r="G237" s="224"/>
      <c r="H237" s="225"/>
      <c r="I237" s="224"/>
      <c r="J237" s="225"/>
      <c r="K237" s="224"/>
      <c r="L237" s="225"/>
    </row>
    <row r="238" spans="1:12" ht="12.75" customHeight="1">
      <c r="A238" s="44">
        <v>4</v>
      </c>
      <c r="B238" s="45" t="s">
        <v>16</v>
      </c>
      <c r="C238" s="47"/>
      <c r="D238" s="46">
        <v>10</v>
      </c>
      <c r="E238" s="48">
        <v>5</v>
      </c>
      <c r="F238" s="48"/>
      <c r="G238" s="224"/>
      <c r="H238" s="225"/>
      <c r="I238" s="224"/>
      <c r="J238" s="225"/>
      <c r="K238" s="224"/>
      <c r="L238" s="225"/>
    </row>
    <row r="239" spans="1:12" ht="12.75" customHeight="1">
      <c r="A239" s="50">
        <v>5</v>
      </c>
      <c r="B239" s="51" t="s">
        <v>137</v>
      </c>
      <c r="C239" s="53"/>
      <c r="D239" s="52">
        <v>4</v>
      </c>
      <c r="E239" s="54">
        <v>5</v>
      </c>
      <c r="F239" s="54"/>
      <c r="G239" s="224"/>
      <c r="H239" s="225"/>
      <c r="I239" s="224"/>
      <c r="J239" s="225"/>
      <c r="K239" s="224"/>
      <c r="L239" s="225"/>
    </row>
    <row r="240" spans="1:12" ht="12.75" customHeight="1">
      <c r="A240" s="50">
        <v>6</v>
      </c>
      <c r="B240" s="51" t="s">
        <v>10</v>
      </c>
      <c r="C240" s="53"/>
      <c r="D240" s="52">
        <v>10</v>
      </c>
      <c r="E240" s="54">
        <v>4</v>
      </c>
      <c r="F240" s="54"/>
      <c r="G240" s="224"/>
      <c r="H240" s="225"/>
      <c r="I240" s="224"/>
      <c r="J240" s="225"/>
      <c r="K240" s="224"/>
      <c r="L240" s="225"/>
    </row>
    <row r="241" spans="3:12" ht="12.75" customHeight="1">
      <c r="C241" s="7"/>
      <c r="D241" s="29"/>
      <c r="E241" s="29"/>
      <c r="F241" s="29"/>
      <c r="G241" s="224"/>
      <c r="H241" s="225"/>
      <c r="I241" s="224"/>
      <c r="J241" s="225"/>
      <c r="K241" s="224"/>
      <c r="L241" s="225"/>
    </row>
    <row r="242" spans="1:12" ht="12.75" customHeight="1">
      <c r="A242" s="4" t="s">
        <v>103</v>
      </c>
      <c r="C242" s="7" t="s">
        <v>8</v>
      </c>
      <c r="D242" s="217" t="s">
        <v>6</v>
      </c>
      <c r="E242" s="217" t="s">
        <v>7</v>
      </c>
      <c r="F242" s="29" t="s">
        <v>9</v>
      </c>
      <c r="G242" s="224"/>
      <c r="H242" s="225"/>
      <c r="I242" s="224"/>
      <c r="J242" s="225"/>
      <c r="K242" s="224"/>
      <c r="L242" s="225"/>
    </row>
    <row r="243" spans="1:12" ht="12.75" customHeight="1">
      <c r="A243" s="28">
        <v>1</v>
      </c>
      <c r="B243" s="21" t="s">
        <v>13</v>
      </c>
      <c r="C243" s="196">
        <v>0.55</v>
      </c>
      <c r="D243" s="201">
        <v>3</v>
      </c>
      <c r="E243" s="195">
        <v>1</v>
      </c>
      <c r="F243" s="195">
        <f>Max!$B$4*C243</f>
        <v>121.00000000000001</v>
      </c>
      <c r="G243" s="224"/>
      <c r="H243" s="225"/>
      <c r="I243" s="224"/>
      <c r="J243" s="225"/>
      <c r="K243" s="224">
        <f>D243*E243</f>
        <v>3</v>
      </c>
      <c r="L243" s="225">
        <f>F243*K243</f>
        <v>363.00000000000006</v>
      </c>
    </row>
    <row r="244" spans="1:12" ht="12.75" customHeight="1">
      <c r="A244" s="28"/>
      <c r="B244" s="21"/>
      <c r="C244" s="196">
        <v>0.65</v>
      </c>
      <c r="D244" s="201">
        <v>3</v>
      </c>
      <c r="E244" s="195">
        <v>1</v>
      </c>
      <c r="F244" s="195">
        <f>Max!$B$4*C244</f>
        <v>143</v>
      </c>
      <c r="G244" s="224"/>
      <c r="H244" s="225"/>
      <c r="I244" s="224"/>
      <c r="J244" s="225"/>
      <c r="K244" s="224">
        <f>D244*E244</f>
        <v>3</v>
      </c>
      <c r="L244" s="225">
        <f>F244*K244</f>
        <v>429</v>
      </c>
    </row>
    <row r="245" spans="1:12" ht="12.75" customHeight="1">
      <c r="A245" s="28"/>
      <c r="B245" s="21"/>
      <c r="C245" s="196">
        <v>0.75</v>
      </c>
      <c r="D245" s="201">
        <v>3</v>
      </c>
      <c r="E245" s="195">
        <v>2</v>
      </c>
      <c r="F245" s="195">
        <f>Max!$B$4*C245</f>
        <v>165</v>
      </c>
      <c r="G245" s="224"/>
      <c r="H245" s="225"/>
      <c r="I245" s="224"/>
      <c r="J245" s="225"/>
      <c r="K245" s="224">
        <f>D245*E245</f>
        <v>6</v>
      </c>
      <c r="L245" s="225">
        <f>F245*K245</f>
        <v>990</v>
      </c>
    </row>
    <row r="246" spans="1:12" ht="12.75" customHeight="1">
      <c r="A246" s="28"/>
      <c r="B246" s="21"/>
      <c r="C246" s="196">
        <v>0.85</v>
      </c>
      <c r="D246" s="201">
        <v>3</v>
      </c>
      <c r="E246" s="195">
        <v>4</v>
      </c>
      <c r="F246" s="195">
        <f>Max!$B$4*C246</f>
        <v>187</v>
      </c>
      <c r="G246" s="224"/>
      <c r="H246" s="225"/>
      <c r="I246" s="224"/>
      <c r="J246" s="225"/>
      <c r="K246" s="224">
        <f>D246*E246</f>
        <v>12</v>
      </c>
      <c r="L246" s="225">
        <f>F246*K246</f>
        <v>2244</v>
      </c>
    </row>
    <row r="247" spans="1:12" ht="12.75" customHeight="1">
      <c r="A247" s="27">
        <v>2</v>
      </c>
      <c r="B247" s="17" t="s">
        <v>114</v>
      </c>
      <c r="C247" s="194"/>
      <c r="D247" s="193">
        <v>4</v>
      </c>
      <c r="E247" s="193">
        <v>5</v>
      </c>
      <c r="F247" s="194"/>
      <c r="G247" s="224"/>
      <c r="H247" s="225"/>
      <c r="I247" s="224"/>
      <c r="J247" s="225"/>
      <c r="K247" s="224"/>
      <c r="L247" s="225"/>
    </row>
    <row r="248" spans="1:12" ht="12.75" customHeight="1">
      <c r="A248" s="27">
        <v>3</v>
      </c>
      <c r="B248" s="17" t="s">
        <v>72</v>
      </c>
      <c r="C248" s="194"/>
      <c r="D248" s="202">
        <v>8</v>
      </c>
      <c r="E248" s="193">
        <v>5</v>
      </c>
      <c r="F248" s="193"/>
      <c r="G248" s="224"/>
      <c r="H248" s="225"/>
      <c r="I248" s="224"/>
      <c r="J248" s="225"/>
      <c r="K248" s="224"/>
      <c r="L248" s="225"/>
    </row>
    <row r="249" spans="1:12" ht="12.75" customHeight="1">
      <c r="A249" s="27">
        <v>4</v>
      </c>
      <c r="B249" s="17" t="s">
        <v>88</v>
      </c>
      <c r="C249" s="194"/>
      <c r="D249" s="202">
        <v>5</v>
      </c>
      <c r="E249" s="193">
        <v>5</v>
      </c>
      <c r="F249" s="193"/>
      <c r="G249" s="228"/>
      <c r="H249" s="229"/>
      <c r="I249" s="228"/>
      <c r="J249" s="229"/>
      <c r="K249" s="228"/>
      <c r="L249" s="229"/>
    </row>
    <row r="250" spans="1:12" ht="12.75" customHeight="1">
      <c r="A250" s="27">
        <v>5</v>
      </c>
      <c r="B250" s="17" t="s">
        <v>86</v>
      </c>
      <c r="C250" s="194"/>
      <c r="D250" s="202">
        <v>5</v>
      </c>
      <c r="E250" s="193">
        <v>5</v>
      </c>
      <c r="F250" s="193"/>
      <c r="G250" s="228"/>
      <c r="H250" s="229"/>
      <c r="I250" s="228"/>
      <c r="J250" s="229"/>
      <c r="K250" s="228"/>
      <c r="L250" s="229"/>
    </row>
    <row r="251" spans="1:12" ht="12.75" customHeight="1">
      <c r="A251" s="234"/>
      <c r="B251" s="235"/>
      <c r="C251" s="236"/>
      <c r="D251" s="237"/>
      <c r="E251" s="238"/>
      <c r="F251" s="238"/>
      <c r="G251" s="226">
        <f aca="true" t="shared" si="9" ref="G251:L251">SUM(G194:G249)</f>
        <v>51</v>
      </c>
      <c r="H251" s="226">
        <f t="shared" si="9"/>
        <v>7413</v>
      </c>
      <c r="I251" s="226">
        <f t="shared" si="9"/>
        <v>127</v>
      </c>
      <c r="J251" s="226">
        <f t="shared" si="9"/>
        <v>17290</v>
      </c>
      <c r="K251" s="226">
        <f t="shared" si="9"/>
        <v>51</v>
      </c>
      <c r="L251" s="226">
        <f t="shared" si="9"/>
        <v>8316</v>
      </c>
    </row>
    <row r="252" spans="1:12" ht="12.75" customHeight="1">
      <c r="A252" s="4" t="s">
        <v>21</v>
      </c>
      <c r="B252" s="4"/>
      <c r="C252" s="182"/>
      <c r="D252" s="180"/>
      <c r="E252" s="180"/>
      <c r="F252" s="180"/>
      <c r="G252" s="224"/>
      <c r="H252" s="225"/>
      <c r="I252" s="224"/>
      <c r="J252" s="225"/>
      <c r="K252" s="224"/>
      <c r="L252" s="225"/>
    </row>
    <row r="253" spans="1:12" ht="12.75" customHeight="1">
      <c r="A253" s="4" t="s">
        <v>100</v>
      </c>
      <c r="C253" s="7" t="s">
        <v>8</v>
      </c>
      <c r="D253" s="217" t="s">
        <v>6</v>
      </c>
      <c r="E253" s="217" t="s">
        <v>7</v>
      </c>
      <c r="F253" s="29" t="s">
        <v>9</v>
      </c>
      <c r="G253" s="224"/>
      <c r="H253" s="225"/>
      <c r="I253" s="224"/>
      <c r="J253" s="225"/>
      <c r="K253" s="224"/>
      <c r="L253" s="225"/>
    </row>
    <row r="254" spans="1:12" ht="12.75" customHeight="1">
      <c r="A254" s="26">
        <v>1</v>
      </c>
      <c r="B254" s="13" t="s">
        <v>107</v>
      </c>
      <c r="C254" s="192">
        <v>0.55</v>
      </c>
      <c r="D254" s="200">
        <v>5</v>
      </c>
      <c r="E254" s="191">
        <v>1</v>
      </c>
      <c r="F254" s="191">
        <f>Max!$B$3*C254</f>
        <v>110.00000000000001</v>
      </c>
      <c r="G254" s="224"/>
      <c r="H254" s="225"/>
      <c r="I254" s="224">
        <f>D254*E254</f>
        <v>5</v>
      </c>
      <c r="J254" s="225">
        <f>F254*I254</f>
        <v>550.0000000000001</v>
      </c>
      <c r="K254" s="224"/>
      <c r="L254" s="225"/>
    </row>
    <row r="255" spans="1:12" ht="12.75" customHeight="1">
      <c r="A255" s="26"/>
      <c r="B255" s="13"/>
      <c r="C255" s="192">
        <v>0.65</v>
      </c>
      <c r="D255" s="200">
        <v>4</v>
      </c>
      <c r="E255" s="191">
        <v>1</v>
      </c>
      <c r="F255" s="191">
        <f>Max!$B$3*C255</f>
        <v>130</v>
      </c>
      <c r="G255" s="224"/>
      <c r="H255" s="225"/>
      <c r="I255" s="224">
        <f>D255*E255</f>
        <v>4</v>
      </c>
      <c r="J255" s="225">
        <f>F255*I255</f>
        <v>520</v>
      </c>
      <c r="K255" s="224"/>
      <c r="L255" s="225"/>
    </row>
    <row r="256" spans="1:12" ht="12.75" customHeight="1">
      <c r="A256" s="26"/>
      <c r="B256" s="13"/>
      <c r="C256" s="192">
        <v>0.75</v>
      </c>
      <c r="D256" s="200">
        <v>3</v>
      </c>
      <c r="E256" s="191">
        <v>2</v>
      </c>
      <c r="F256" s="191">
        <f>Max!$B$3*C256</f>
        <v>150</v>
      </c>
      <c r="G256" s="224"/>
      <c r="H256" s="225"/>
      <c r="I256" s="224">
        <f>D256*E256</f>
        <v>6</v>
      </c>
      <c r="J256" s="225">
        <f>F256*I256</f>
        <v>900</v>
      </c>
      <c r="K256" s="224"/>
      <c r="L256" s="225"/>
    </row>
    <row r="257" spans="1:12" ht="12.75" customHeight="1">
      <c r="A257" s="26"/>
      <c r="B257" s="13"/>
      <c r="C257" s="192">
        <v>0.85</v>
      </c>
      <c r="D257" s="200">
        <v>2</v>
      </c>
      <c r="E257" s="191">
        <v>4</v>
      </c>
      <c r="F257" s="191">
        <f>Max!$B$3*C257</f>
        <v>170</v>
      </c>
      <c r="G257" s="224"/>
      <c r="H257" s="225"/>
      <c r="I257" s="224">
        <f>D257*E257</f>
        <v>8</v>
      </c>
      <c r="J257" s="225">
        <f>F257*I257</f>
        <v>1360</v>
      </c>
      <c r="K257" s="224"/>
      <c r="L257" s="225"/>
    </row>
    <row r="258" spans="1:12" ht="12.75" customHeight="1">
      <c r="A258" s="25">
        <v>2</v>
      </c>
      <c r="B258" s="9" t="s">
        <v>4</v>
      </c>
      <c r="C258" s="184">
        <v>0.5</v>
      </c>
      <c r="D258" s="203">
        <v>5</v>
      </c>
      <c r="E258" s="183">
        <v>1</v>
      </c>
      <c r="F258" s="183">
        <f>Max!$B$2*C258</f>
        <v>105</v>
      </c>
      <c r="G258" s="224">
        <f>D258*E258</f>
        <v>5</v>
      </c>
      <c r="H258" s="225">
        <f>F258*G258</f>
        <v>525</v>
      </c>
      <c r="I258" s="224"/>
      <c r="J258" s="225"/>
      <c r="K258" s="224"/>
      <c r="L258" s="225"/>
    </row>
    <row r="259" spans="1:12" ht="12.75" customHeight="1">
      <c r="A259" s="25"/>
      <c r="B259" s="9"/>
      <c r="C259" s="184">
        <v>0.6</v>
      </c>
      <c r="D259" s="203">
        <v>4</v>
      </c>
      <c r="E259" s="183">
        <v>1</v>
      </c>
      <c r="F259" s="183">
        <f>Max!$B$2*C259</f>
        <v>126</v>
      </c>
      <c r="G259" s="224">
        <f>D259*E259</f>
        <v>4</v>
      </c>
      <c r="H259" s="225">
        <f>F259*G259</f>
        <v>504</v>
      </c>
      <c r="I259" s="224"/>
      <c r="J259" s="225"/>
      <c r="K259" s="224"/>
      <c r="L259" s="225"/>
    </row>
    <row r="260" spans="1:12" ht="12.75" customHeight="1">
      <c r="A260" s="25"/>
      <c r="B260" s="9"/>
      <c r="C260" s="184">
        <v>0.7</v>
      </c>
      <c r="D260" s="203">
        <v>3</v>
      </c>
      <c r="E260" s="183">
        <v>2</v>
      </c>
      <c r="F260" s="183">
        <f>Max!$B$2*C260</f>
        <v>147</v>
      </c>
      <c r="G260" s="224">
        <f>D260*E260</f>
        <v>6</v>
      </c>
      <c r="H260" s="225">
        <f>F260*G260</f>
        <v>882</v>
      </c>
      <c r="I260" s="224"/>
      <c r="J260" s="225"/>
      <c r="K260" s="224"/>
      <c r="L260" s="225"/>
    </row>
    <row r="261" spans="1:12" ht="12.75" customHeight="1">
      <c r="A261" s="25"/>
      <c r="B261" s="9"/>
      <c r="C261" s="184">
        <v>0.8</v>
      </c>
      <c r="D261" s="203">
        <v>2</v>
      </c>
      <c r="E261" s="183">
        <v>3</v>
      </c>
      <c r="F261" s="183">
        <f>Max!$B$2*C261</f>
        <v>168</v>
      </c>
      <c r="G261" s="224">
        <f>D261*E261</f>
        <v>6</v>
      </c>
      <c r="H261" s="225">
        <f>F261*G261</f>
        <v>1008</v>
      </c>
      <c r="I261" s="224"/>
      <c r="J261" s="225"/>
      <c r="K261" s="224"/>
      <c r="L261" s="225"/>
    </row>
    <row r="262" spans="1:12" ht="12.75" customHeight="1">
      <c r="A262" s="25"/>
      <c r="B262" s="9"/>
      <c r="C262" s="184">
        <v>0.85</v>
      </c>
      <c r="D262" s="203">
        <v>2</v>
      </c>
      <c r="E262" s="183">
        <v>3</v>
      </c>
      <c r="F262" s="183">
        <f>Max!$B$2*C262</f>
        <v>178.5</v>
      </c>
      <c r="G262" s="224">
        <f>D262*E262</f>
        <v>6</v>
      </c>
      <c r="H262" s="225">
        <f>F262*G262</f>
        <v>1071</v>
      </c>
      <c r="I262" s="224"/>
      <c r="J262" s="225"/>
      <c r="K262" s="224"/>
      <c r="L262" s="225"/>
    </row>
    <row r="263" spans="1:12" ht="12.75" customHeight="1">
      <c r="A263" s="26">
        <v>3</v>
      </c>
      <c r="B263" s="13" t="s">
        <v>107</v>
      </c>
      <c r="C263" s="192">
        <v>0.5</v>
      </c>
      <c r="D263" s="200">
        <v>5</v>
      </c>
      <c r="E263" s="191">
        <v>1</v>
      </c>
      <c r="F263" s="191">
        <f>Max!$B$3*C263</f>
        <v>100</v>
      </c>
      <c r="G263" s="224"/>
      <c r="H263" s="225"/>
      <c r="I263" s="224">
        <f>D263*E263</f>
        <v>5</v>
      </c>
      <c r="J263" s="225">
        <f>F263*I263</f>
        <v>500</v>
      </c>
      <c r="K263" s="224"/>
      <c r="L263" s="225"/>
    </row>
    <row r="264" spans="1:12" ht="12.75" customHeight="1">
      <c r="A264" s="26"/>
      <c r="B264" s="13"/>
      <c r="C264" s="192">
        <v>0.6</v>
      </c>
      <c r="D264" s="200">
        <v>4</v>
      </c>
      <c r="E264" s="191">
        <v>1</v>
      </c>
      <c r="F264" s="191">
        <f>Max!$B$3*C264</f>
        <v>120</v>
      </c>
      <c r="G264" s="224"/>
      <c r="H264" s="225"/>
      <c r="I264" s="224">
        <f>D264*E264</f>
        <v>4</v>
      </c>
      <c r="J264" s="225">
        <f>F264*I264</f>
        <v>480</v>
      </c>
      <c r="K264" s="224"/>
      <c r="L264" s="225"/>
    </row>
    <row r="265" spans="1:12" ht="12.75" customHeight="1">
      <c r="A265" s="26"/>
      <c r="B265" s="13"/>
      <c r="C265" s="192">
        <v>0.7</v>
      </c>
      <c r="D265" s="200">
        <v>3</v>
      </c>
      <c r="E265" s="191">
        <v>1</v>
      </c>
      <c r="F265" s="191">
        <f>Max!$B$3*C265</f>
        <v>140</v>
      </c>
      <c r="G265" s="224"/>
      <c r="H265" s="225"/>
      <c r="I265" s="224">
        <f>D265*E265</f>
        <v>3</v>
      </c>
      <c r="J265" s="225">
        <f>F265*I265</f>
        <v>420</v>
      </c>
      <c r="K265" s="224"/>
      <c r="L265" s="225"/>
    </row>
    <row r="266" spans="1:12" ht="12.75" customHeight="1">
      <c r="A266" s="26"/>
      <c r="B266" s="13"/>
      <c r="C266" s="192">
        <v>0.8</v>
      </c>
      <c r="D266" s="200">
        <v>3</v>
      </c>
      <c r="E266" s="191">
        <v>4</v>
      </c>
      <c r="F266" s="191">
        <f>Max!$B$3*C266</f>
        <v>160</v>
      </c>
      <c r="G266" s="224"/>
      <c r="H266" s="225"/>
      <c r="I266" s="224">
        <f>D266*E266</f>
        <v>12</v>
      </c>
      <c r="J266" s="225">
        <f>F266*I266</f>
        <v>1920</v>
      </c>
      <c r="K266" s="224"/>
      <c r="L266" s="225"/>
    </row>
    <row r="267" spans="1:12" ht="12.75" customHeight="1">
      <c r="A267" s="44">
        <v>4</v>
      </c>
      <c r="B267" s="45" t="s">
        <v>73</v>
      </c>
      <c r="C267" s="47"/>
      <c r="D267" s="202">
        <v>10</v>
      </c>
      <c r="E267" s="193">
        <v>5</v>
      </c>
      <c r="F267" s="48"/>
      <c r="G267" s="224"/>
      <c r="H267" s="225"/>
      <c r="I267" s="224"/>
      <c r="J267" s="225"/>
      <c r="K267" s="224"/>
      <c r="L267" s="225"/>
    </row>
    <row r="268" spans="1:12" ht="12.75" customHeight="1">
      <c r="A268" s="50">
        <v>5</v>
      </c>
      <c r="B268" s="51" t="s">
        <v>16</v>
      </c>
      <c r="C268" s="53"/>
      <c r="D268" s="52">
        <v>10</v>
      </c>
      <c r="E268" s="54">
        <v>5</v>
      </c>
      <c r="F268" s="54"/>
      <c r="G268" s="224"/>
      <c r="H268" s="225"/>
      <c r="I268" s="224"/>
      <c r="J268" s="225"/>
      <c r="K268" s="224"/>
      <c r="L268" s="225"/>
    </row>
    <row r="269" spans="1:12" ht="12.75" customHeight="1">
      <c r="A269" s="50">
        <v>6</v>
      </c>
      <c r="B269" s="51" t="s">
        <v>87</v>
      </c>
      <c r="C269" s="53"/>
      <c r="D269" s="52">
        <v>8</v>
      </c>
      <c r="E269" s="54">
        <v>4</v>
      </c>
      <c r="F269" s="54"/>
      <c r="G269" s="224"/>
      <c r="H269" s="225"/>
      <c r="I269" s="224"/>
      <c r="J269" s="225"/>
      <c r="K269" s="224"/>
      <c r="L269" s="225"/>
    </row>
    <row r="270" spans="3:12" ht="12.75" customHeight="1">
      <c r="C270" s="182"/>
      <c r="D270" s="180"/>
      <c r="E270" s="180"/>
      <c r="F270" s="180"/>
      <c r="G270" s="224"/>
      <c r="H270" s="225"/>
      <c r="I270" s="224"/>
      <c r="J270" s="225"/>
      <c r="K270" s="224"/>
      <c r="L270" s="225"/>
    </row>
    <row r="271" spans="1:12" ht="12.75" customHeight="1">
      <c r="A271" s="4" t="s">
        <v>101</v>
      </c>
      <c r="C271" s="7" t="s">
        <v>8</v>
      </c>
      <c r="D271" s="217" t="s">
        <v>6</v>
      </c>
      <c r="E271" s="217" t="s">
        <v>7</v>
      </c>
      <c r="F271" s="29" t="s">
        <v>9</v>
      </c>
      <c r="G271" s="224"/>
      <c r="H271" s="225"/>
      <c r="I271" s="224"/>
      <c r="J271" s="225"/>
      <c r="K271" s="224"/>
      <c r="L271" s="225"/>
    </row>
    <row r="272" spans="1:12" ht="12.75" customHeight="1">
      <c r="A272" s="28">
        <v>1</v>
      </c>
      <c r="B272" s="21" t="s">
        <v>83</v>
      </c>
      <c r="C272" s="196">
        <v>0.5</v>
      </c>
      <c r="D272" s="201">
        <v>3</v>
      </c>
      <c r="E272" s="195">
        <v>1</v>
      </c>
      <c r="F272" s="195">
        <f>Max!$B$4*C272</f>
        <v>110</v>
      </c>
      <c r="G272" s="224"/>
      <c r="H272" s="225"/>
      <c r="I272" s="224"/>
      <c r="J272" s="225"/>
      <c r="K272" s="224">
        <f>D272*E272</f>
        <v>3</v>
      </c>
      <c r="L272" s="225">
        <f>F272*K272</f>
        <v>330</v>
      </c>
    </row>
    <row r="273" spans="1:12" ht="12.75" customHeight="1">
      <c r="A273" s="28"/>
      <c r="B273" s="21"/>
      <c r="C273" s="196">
        <v>0.6</v>
      </c>
      <c r="D273" s="201">
        <v>3</v>
      </c>
      <c r="E273" s="195">
        <v>2</v>
      </c>
      <c r="F273" s="195">
        <f>Max!$B$4*C273</f>
        <v>132</v>
      </c>
      <c r="G273" s="224"/>
      <c r="H273" s="225"/>
      <c r="I273" s="224"/>
      <c r="J273" s="225"/>
      <c r="K273" s="224">
        <f>D273*E273</f>
        <v>6</v>
      </c>
      <c r="L273" s="225">
        <f>F273*K273</f>
        <v>792</v>
      </c>
    </row>
    <row r="274" spans="1:12" ht="12.75" customHeight="1">
      <c r="A274" s="28"/>
      <c r="B274" s="21"/>
      <c r="C274" s="196">
        <v>0.7</v>
      </c>
      <c r="D274" s="201">
        <v>2</v>
      </c>
      <c r="E274" s="195">
        <v>4</v>
      </c>
      <c r="F274" s="195">
        <f>Max!$B$4*C274</f>
        <v>154</v>
      </c>
      <c r="G274" s="224"/>
      <c r="H274" s="225"/>
      <c r="I274" s="224"/>
      <c r="J274" s="225"/>
      <c r="K274" s="224">
        <f>D274*E274</f>
        <v>8</v>
      </c>
      <c r="L274" s="225">
        <f>F274*K274</f>
        <v>1232</v>
      </c>
    </row>
    <row r="275" spans="1:12" ht="12.75" customHeight="1">
      <c r="A275" s="26">
        <v>2</v>
      </c>
      <c r="B275" s="13" t="s">
        <v>107</v>
      </c>
      <c r="C275" s="192">
        <v>0.5</v>
      </c>
      <c r="D275" s="200">
        <v>5</v>
      </c>
      <c r="E275" s="191">
        <v>1</v>
      </c>
      <c r="F275" s="191">
        <f>Max!$B$3*C275</f>
        <v>100</v>
      </c>
      <c r="G275" s="224"/>
      <c r="H275" s="225"/>
      <c r="I275" s="224">
        <f>D275*E275</f>
        <v>5</v>
      </c>
      <c r="J275" s="225">
        <f>F275*I275</f>
        <v>500</v>
      </c>
      <c r="K275" s="224"/>
      <c r="L275" s="225"/>
    </row>
    <row r="276" spans="1:12" ht="12.75" customHeight="1">
      <c r="A276" s="26"/>
      <c r="B276" s="13"/>
      <c r="C276" s="192">
        <v>0.6</v>
      </c>
      <c r="D276" s="200">
        <v>4</v>
      </c>
      <c r="E276" s="191">
        <v>1</v>
      </c>
      <c r="F276" s="191">
        <f>Max!$B$3*C276</f>
        <v>120</v>
      </c>
      <c r="G276" s="224"/>
      <c r="H276" s="225"/>
      <c r="I276" s="224">
        <f>D276*E276</f>
        <v>4</v>
      </c>
      <c r="J276" s="225">
        <f>F276*I276</f>
        <v>480</v>
      </c>
      <c r="K276" s="224"/>
      <c r="L276" s="225"/>
    </row>
    <row r="277" spans="1:12" ht="12.75" customHeight="1">
      <c r="A277" s="26"/>
      <c r="B277" s="13"/>
      <c r="C277" s="192">
        <v>0.7</v>
      </c>
      <c r="D277" s="200">
        <v>3</v>
      </c>
      <c r="E277" s="191">
        <v>2</v>
      </c>
      <c r="F277" s="191">
        <f>Max!$B$3*C277</f>
        <v>140</v>
      </c>
      <c r="G277" s="224"/>
      <c r="H277" s="225"/>
      <c r="I277" s="224">
        <f>D277*E277</f>
        <v>6</v>
      </c>
      <c r="J277" s="225">
        <f>F277*I277</f>
        <v>840</v>
      </c>
      <c r="K277" s="224"/>
      <c r="L277" s="225"/>
    </row>
    <row r="278" spans="1:12" ht="12.75" customHeight="1">
      <c r="A278" s="26"/>
      <c r="B278" s="13"/>
      <c r="C278" s="192">
        <v>0.8</v>
      </c>
      <c r="D278" s="200">
        <v>3</v>
      </c>
      <c r="E278" s="191">
        <v>5</v>
      </c>
      <c r="F278" s="191">
        <f>Max!$B$3*C278</f>
        <v>160</v>
      </c>
      <c r="G278" s="224"/>
      <c r="H278" s="225"/>
      <c r="I278" s="224">
        <f>D278*E278</f>
        <v>15</v>
      </c>
      <c r="J278" s="225">
        <f>F278*I278</f>
        <v>2400</v>
      </c>
      <c r="K278" s="224"/>
      <c r="L278" s="225"/>
    </row>
    <row r="279" spans="1:12" ht="12.75" customHeight="1">
      <c r="A279" s="28">
        <v>3</v>
      </c>
      <c r="B279" s="21" t="s">
        <v>69</v>
      </c>
      <c r="C279" s="196">
        <v>0.65</v>
      </c>
      <c r="D279" s="201">
        <v>3</v>
      </c>
      <c r="E279" s="195">
        <v>1</v>
      </c>
      <c r="F279" s="195">
        <f>Max!$B$4*C279</f>
        <v>143</v>
      </c>
      <c r="G279" s="224"/>
      <c r="H279" s="225"/>
      <c r="I279" s="224"/>
      <c r="J279" s="225"/>
      <c r="K279" s="224">
        <f>D279*E279</f>
        <v>3</v>
      </c>
      <c r="L279" s="225">
        <f>F279*K279</f>
        <v>429</v>
      </c>
    </row>
    <row r="280" spans="1:12" ht="12.75" customHeight="1">
      <c r="A280" s="28"/>
      <c r="B280" s="21"/>
      <c r="C280" s="196">
        <v>0.75</v>
      </c>
      <c r="D280" s="201">
        <v>3</v>
      </c>
      <c r="E280" s="195">
        <v>1</v>
      </c>
      <c r="F280" s="195">
        <f>Max!$B$4*C280</f>
        <v>165</v>
      </c>
      <c r="G280" s="224"/>
      <c r="H280" s="225"/>
      <c r="I280" s="224"/>
      <c r="J280" s="225"/>
      <c r="K280" s="224">
        <f>D280*E280</f>
        <v>3</v>
      </c>
      <c r="L280" s="225">
        <f>F280*K280</f>
        <v>495</v>
      </c>
    </row>
    <row r="281" spans="1:12" ht="12.75" customHeight="1">
      <c r="A281" s="28"/>
      <c r="B281" s="21"/>
      <c r="C281" s="196">
        <v>0.85</v>
      </c>
      <c r="D281" s="201">
        <v>3</v>
      </c>
      <c r="E281" s="195">
        <v>2</v>
      </c>
      <c r="F281" s="195">
        <f>Max!$B$4*C281</f>
        <v>187</v>
      </c>
      <c r="G281" s="224"/>
      <c r="H281" s="225"/>
      <c r="I281" s="224"/>
      <c r="J281" s="225"/>
      <c r="K281" s="224">
        <f>D281*E281</f>
        <v>6</v>
      </c>
      <c r="L281" s="225">
        <f>F281*K281</f>
        <v>1122</v>
      </c>
    </row>
    <row r="282" spans="1:12" ht="12.75" customHeight="1">
      <c r="A282" s="28"/>
      <c r="B282" s="21"/>
      <c r="C282" s="196">
        <v>0.95</v>
      </c>
      <c r="D282" s="201">
        <v>2</v>
      </c>
      <c r="E282" s="195">
        <v>3</v>
      </c>
      <c r="F282" s="195">
        <f>Max!$B$4*C282</f>
        <v>209</v>
      </c>
      <c r="G282" s="224"/>
      <c r="H282" s="225"/>
      <c r="I282" s="224"/>
      <c r="J282" s="225"/>
      <c r="K282" s="224">
        <f>D282*E282</f>
        <v>6</v>
      </c>
      <c r="L282" s="225">
        <f>F282*K282</f>
        <v>1254</v>
      </c>
    </row>
    <row r="283" spans="1:12" ht="12.75" customHeight="1">
      <c r="A283" s="27">
        <v>4</v>
      </c>
      <c r="B283" s="17" t="s">
        <v>137</v>
      </c>
      <c r="C283" s="194"/>
      <c r="D283" s="193">
        <v>4</v>
      </c>
      <c r="E283" s="193">
        <v>5</v>
      </c>
      <c r="F283" s="193"/>
      <c r="G283" s="224"/>
      <c r="H283" s="225"/>
      <c r="I283" s="224"/>
      <c r="J283" s="225"/>
      <c r="K283" s="224"/>
      <c r="L283" s="225"/>
    </row>
    <row r="284" spans="1:12" ht="12.75" customHeight="1">
      <c r="A284" s="27">
        <v>5</v>
      </c>
      <c r="B284" s="17" t="s">
        <v>10</v>
      </c>
      <c r="C284" s="194"/>
      <c r="D284" s="202">
        <v>8</v>
      </c>
      <c r="E284" s="193">
        <v>4</v>
      </c>
      <c r="F284" s="193"/>
      <c r="G284" s="224"/>
      <c r="H284" s="225"/>
      <c r="I284" s="224"/>
      <c r="J284" s="225"/>
      <c r="K284" s="224"/>
      <c r="L284" s="225"/>
    </row>
    <row r="285" spans="3:12" ht="12.75" customHeight="1">
      <c r="C285" s="182"/>
      <c r="D285" s="180"/>
      <c r="E285" s="180"/>
      <c r="F285" s="180"/>
      <c r="G285" s="224"/>
      <c r="H285" s="225"/>
      <c r="I285" s="224"/>
      <c r="J285" s="225"/>
      <c r="K285" s="224"/>
      <c r="L285" s="225"/>
    </row>
    <row r="286" spans="1:12" ht="12.75" customHeight="1">
      <c r="A286" s="4" t="s">
        <v>102</v>
      </c>
      <c r="C286" s="7" t="s">
        <v>8</v>
      </c>
      <c r="D286" s="217" t="s">
        <v>6</v>
      </c>
      <c r="E286" s="217" t="s">
        <v>7</v>
      </c>
      <c r="F286" s="29" t="s">
        <v>9</v>
      </c>
      <c r="G286" s="224"/>
      <c r="H286" s="225"/>
      <c r="I286" s="224"/>
      <c r="J286" s="225"/>
      <c r="K286" s="224"/>
      <c r="L286" s="225"/>
    </row>
    <row r="287" spans="1:12" ht="12.75" customHeight="1">
      <c r="A287" s="25">
        <v>1</v>
      </c>
      <c r="B287" s="9" t="s">
        <v>4</v>
      </c>
      <c r="C287" s="184">
        <v>0.5</v>
      </c>
      <c r="D287" s="203">
        <v>5</v>
      </c>
      <c r="E287" s="183">
        <v>1</v>
      </c>
      <c r="F287" s="183">
        <f>Max!$B$2*C287</f>
        <v>105</v>
      </c>
      <c r="G287" s="224">
        <f>D287*E287</f>
        <v>5</v>
      </c>
      <c r="H287" s="225">
        <f>F287*G287</f>
        <v>525</v>
      </c>
      <c r="I287" s="224"/>
      <c r="J287" s="225"/>
      <c r="K287" s="224"/>
      <c r="L287" s="225"/>
    </row>
    <row r="288" spans="1:12" ht="12.75" customHeight="1">
      <c r="A288" s="25"/>
      <c r="B288" s="9"/>
      <c r="C288" s="184">
        <v>0.6</v>
      </c>
      <c r="D288" s="203">
        <v>4</v>
      </c>
      <c r="E288" s="183">
        <v>1</v>
      </c>
      <c r="F288" s="183">
        <f>Max!$B$2*C288</f>
        <v>126</v>
      </c>
      <c r="G288" s="224">
        <f>D288*E288</f>
        <v>4</v>
      </c>
      <c r="H288" s="225">
        <f>F288*G288</f>
        <v>504</v>
      </c>
      <c r="I288" s="224"/>
      <c r="J288" s="225"/>
      <c r="K288" s="224"/>
      <c r="L288" s="225"/>
    </row>
    <row r="289" spans="1:12" ht="12.75" customHeight="1">
      <c r="A289" s="25"/>
      <c r="B289" s="9"/>
      <c r="C289" s="184">
        <v>0.7</v>
      </c>
      <c r="D289" s="203">
        <v>3</v>
      </c>
      <c r="E289" s="183">
        <v>2</v>
      </c>
      <c r="F289" s="183">
        <f>Max!$B$2*C289</f>
        <v>147</v>
      </c>
      <c r="G289" s="224">
        <f>D289*E289</f>
        <v>6</v>
      </c>
      <c r="H289" s="225">
        <f>F289*G289</f>
        <v>882</v>
      </c>
      <c r="I289" s="224"/>
      <c r="J289" s="225"/>
      <c r="K289" s="224"/>
      <c r="L289" s="225"/>
    </row>
    <row r="290" spans="1:12" ht="12.75" customHeight="1">
      <c r="A290" s="25"/>
      <c r="B290" s="9"/>
      <c r="C290" s="184">
        <v>0.8</v>
      </c>
      <c r="D290" s="203">
        <v>3</v>
      </c>
      <c r="E290" s="183">
        <v>5</v>
      </c>
      <c r="F290" s="183">
        <f>Max!$B$2*C290</f>
        <v>168</v>
      </c>
      <c r="G290" s="224">
        <f>D290*E290</f>
        <v>15</v>
      </c>
      <c r="H290" s="225">
        <f>F290*G290</f>
        <v>2520</v>
      </c>
      <c r="I290" s="224"/>
      <c r="J290" s="225"/>
      <c r="K290" s="224"/>
      <c r="L290" s="225"/>
    </row>
    <row r="291" spans="1:12" ht="12.75" customHeight="1">
      <c r="A291" s="26">
        <v>2</v>
      </c>
      <c r="B291" s="13" t="s">
        <v>107</v>
      </c>
      <c r="C291" s="192">
        <v>0.55</v>
      </c>
      <c r="D291" s="200">
        <v>5</v>
      </c>
      <c r="E291" s="191">
        <v>1</v>
      </c>
      <c r="F291" s="191">
        <f>Max!$B$3*C291</f>
        <v>110.00000000000001</v>
      </c>
      <c r="G291" s="224"/>
      <c r="H291" s="225"/>
      <c r="I291" s="224">
        <f>D291*E291</f>
        <v>5</v>
      </c>
      <c r="J291" s="225">
        <f>F291*I291</f>
        <v>550.0000000000001</v>
      </c>
      <c r="K291" s="224"/>
      <c r="L291" s="225"/>
    </row>
    <row r="292" spans="1:12" ht="12.75" customHeight="1">
      <c r="A292" s="26"/>
      <c r="B292" s="13"/>
      <c r="C292" s="192">
        <v>0.65</v>
      </c>
      <c r="D292" s="200">
        <v>4</v>
      </c>
      <c r="E292" s="191">
        <v>1</v>
      </c>
      <c r="F292" s="191">
        <f>Max!$B$3*C292</f>
        <v>130</v>
      </c>
      <c r="G292" s="224"/>
      <c r="H292" s="225"/>
      <c r="I292" s="224">
        <f>D292*E292</f>
        <v>4</v>
      </c>
      <c r="J292" s="225">
        <f>F292*I292</f>
        <v>520</v>
      </c>
      <c r="K292" s="224"/>
      <c r="L292" s="225"/>
    </row>
    <row r="293" spans="1:12" ht="12.75" customHeight="1">
      <c r="A293" s="26"/>
      <c r="B293" s="13"/>
      <c r="C293" s="192">
        <v>0.75</v>
      </c>
      <c r="D293" s="200">
        <v>3</v>
      </c>
      <c r="E293" s="191">
        <v>2</v>
      </c>
      <c r="F293" s="191">
        <f>Max!$B$3*C293</f>
        <v>150</v>
      </c>
      <c r="G293" s="224"/>
      <c r="H293" s="225"/>
      <c r="I293" s="224">
        <f>D293*E293</f>
        <v>6</v>
      </c>
      <c r="J293" s="225">
        <f>F293*I293</f>
        <v>900</v>
      </c>
      <c r="K293" s="224"/>
      <c r="L293" s="225"/>
    </row>
    <row r="294" spans="1:12" ht="12.75" customHeight="1">
      <c r="A294" s="26"/>
      <c r="B294" s="13"/>
      <c r="C294" s="192">
        <v>0.85</v>
      </c>
      <c r="D294" s="200">
        <v>2</v>
      </c>
      <c r="E294" s="191">
        <v>5</v>
      </c>
      <c r="F294" s="191">
        <f>Max!$B$3*C294</f>
        <v>170</v>
      </c>
      <c r="G294" s="224"/>
      <c r="H294" s="225"/>
      <c r="I294" s="224">
        <f>D294*E294</f>
        <v>10</v>
      </c>
      <c r="J294" s="225">
        <f>F294*I294</f>
        <v>1700</v>
      </c>
      <c r="K294" s="224"/>
      <c r="L294" s="225"/>
    </row>
    <row r="295" spans="1:12" ht="12.75" customHeight="1">
      <c r="A295" s="44">
        <v>3</v>
      </c>
      <c r="B295" s="45" t="s">
        <v>73</v>
      </c>
      <c r="C295" s="47"/>
      <c r="D295" s="46">
        <v>10</v>
      </c>
      <c r="E295" s="48">
        <v>5</v>
      </c>
      <c r="F295" s="48"/>
      <c r="G295" s="224"/>
      <c r="H295" s="225"/>
      <c r="I295" s="224"/>
      <c r="J295" s="225"/>
      <c r="K295" s="224"/>
      <c r="L295" s="225"/>
    </row>
    <row r="296" spans="1:12" ht="12.75" customHeight="1">
      <c r="A296" s="25">
        <v>4</v>
      </c>
      <c r="B296" s="9" t="s">
        <v>4</v>
      </c>
      <c r="C296" s="184">
        <v>0.55</v>
      </c>
      <c r="D296" s="203">
        <v>5</v>
      </c>
      <c r="E296" s="183">
        <v>1</v>
      </c>
      <c r="F296" s="183">
        <f>Max!$B$2*C296</f>
        <v>115.50000000000001</v>
      </c>
      <c r="G296" s="224">
        <f>D296*E296</f>
        <v>5</v>
      </c>
      <c r="H296" s="225">
        <f>F296*G296</f>
        <v>577.5000000000001</v>
      </c>
      <c r="I296" s="224"/>
      <c r="J296" s="225"/>
      <c r="K296" s="224"/>
      <c r="L296" s="225"/>
    </row>
    <row r="297" spans="1:12" ht="12.75" customHeight="1">
      <c r="A297" s="25"/>
      <c r="B297" s="9"/>
      <c r="C297" s="184">
        <v>0.65</v>
      </c>
      <c r="D297" s="203">
        <v>5</v>
      </c>
      <c r="E297" s="183">
        <v>1</v>
      </c>
      <c r="F297" s="183">
        <f>Max!$B$2*C297</f>
        <v>136.5</v>
      </c>
      <c r="G297" s="224">
        <f>D297*E297</f>
        <v>5</v>
      </c>
      <c r="H297" s="225">
        <f>F297*G297</f>
        <v>682.5</v>
      </c>
      <c r="I297" s="224"/>
      <c r="J297" s="225"/>
      <c r="K297" s="224"/>
      <c r="L297" s="225"/>
    </row>
    <row r="298" spans="1:12" ht="12.75" customHeight="1">
      <c r="A298" s="25"/>
      <c r="B298" s="9"/>
      <c r="C298" s="184">
        <v>0.75</v>
      </c>
      <c r="D298" s="203">
        <v>4</v>
      </c>
      <c r="E298" s="183">
        <v>4</v>
      </c>
      <c r="F298" s="183">
        <f>Max!$B$2*C298</f>
        <v>157.5</v>
      </c>
      <c r="G298" s="224">
        <f>D298*E298</f>
        <v>16</v>
      </c>
      <c r="H298" s="225">
        <f>F298*G298</f>
        <v>2520</v>
      </c>
      <c r="I298" s="224"/>
      <c r="J298" s="225"/>
      <c r="K298" s="224"/>
      <c r="L298" s="225"/>
    </row>
    <row r="299" spans="1:12" ht="12.75" customHeight="1">
      <c r="A299" s="27">
        <v>5</v>
      </c>
      <c r="B299" s="219" t="s">
        <v>141</v>
      </c>
      <c r="C299" s="194"/>
      <c r="D299" s="202">
        <v>6</v>
      </c>
      <c r="E299" s="193">
        <v>5</v>
      </c>
      <c r="F299" s="193"/>
      <c r="G299" s="224"/>
      <c r="H299" s="225"/>
      <c r="I299" s="224"/>
      <c r="J299" s="225"/>
      <c r="K299" s="224"/>
      <c r="L299" s="225"/>
    </row>
    <row r="300" spans="1:12" ht="12.75" customHeight="1">
      <c r="A300" s="27">
        <v>6</v>
      </c>
      <c r="B300" s="219" t="s">
        <v>88</v>
      </c>
      <c r="C300" s="194"/>
      <c r="D300" s="202">
        <v>5</v>
      </c>
      <c r="E300" s="193">
        <v>5</v>
      </c>
      <c r="F300" s="193"/>
      <c r="G300" s="224"/>
      <c r="H300" s="225"/>
      <c r="I300" s="224"/>
      <c r="J300" s="225"/>
      <c r="K300" s="224"/>
      <c r="L300" s="225"/>
    </row>
    <row r="301" spans="3:12" ht="12.75" customHeight="1">
      <c r="C301" s="7"/>
      <c r="D301" s="29"/>
      <c r="E301" s="29"/>
      <c r="F301" s="29"/>
      <c r="G301" s="224"/>
      <c r="H301" s="225"/>
      <c r="I301" s="224"/>
      <c r="J301" s="225"/>
      <c r="K301" s="224"/>
      <c r="L301" s="225"/>
    </row>
    <row r="302" spans="1:12" ht="12.75" customHeight="1">
      <c r="A302" s="4" t="s">
        <v>103</v>
      </c>
      <c r="C302" s="7" t="s">
        <v>8</v>
      </c>
      <c r="D302" s="217" t="s">
        <v>6</v>
      </c>
      <c r="E302" s="217" t="s">
        <v>7</v>
      </c>
      <c r="F302" s="29" t="s">
        <v>9</v>
      </c>
      <c r="G302" s="224"/>
      <c r="H302" s="225"/>
      <c r="I302" s="224"/>
      <c r="J302" s="225"/>
      <c r="K302" s="224"/>
      <c r="L302" s="225"/>
    </row>
    <row r="303" spans="1:12" ht="12.75" customHeight="1">
      <c r="A303" s="28">
        <v>1</v>
      </c>
      <c r="B303" s="21" t="s">
        <v>11</v>
      </c>
      <c r="C303" s="196">
        <v>0.5</v>
      </c>
      <c r="D303" s="201">
        <v>3</v>
      </c>
      <c r="E303" s="195">
        <v>1</v>
      </c>
      <c r="F303" s="195">
        <f>Max!$B$4*C303</f>
        <v>110</v>
      </c>
      <c r="G303" s="224"/>
      <c r="H303" s="225"/>
      <c r="I303" s="224"/>
      <c r="J303" s="225"/>
      <c r="K303" s="224">
        <f>D303*E303</f>
        <v>3</v>
      </c>
      <c r="L303" s="225">
        <f>F303*K303</f>
        <v>330</v>
      </c>
    </row>
    <row r="304" spans="1:12" ht="12.75" customHeight="1">
      <c r="A304" s="28"/>
      <c r="B304" s="21"/>
      <c r="C304" s="196">
        <v>0.6</v>
      </c>
      <c r="D304" s="201">
        <v>3</v>
      </c>
      <c r="E304" s="195">
        <v>1</v>
      </c>
      <c r="F304" s="195">
        <f>Max!$B$4*C304</f>
        <v>132</v>
      </c>
      <c r="G304" s="224"/>
      <c r="H304" s="225"/>
      <c r="I304" s="224"/>
      <c r="J304" s="225"/>
      <c r="K304" s="224">
        <f>D304*E304</f>
        <v>3</v>
      </c>
      <c r="L304" s="225">
        <f>F304*K304</f>
        <v>396</v>
      </c>
    </row>
    <row r="305" spans="1:12" ht="12.75" customHeight="1">
      <c r="A305" s="28"/>
      <c r="B305" s="21"/>
      <c r="C305" s="196">
        <v>0.7</v>
      </c>
      <c r="D305" s="201">
        <v>3</v>
      </c>
      <c r="E305" s="195">
        <v>2</v>
      </c>
      <c r="F305" s="195">
        <f>Max!$B$4*C305</f>
        <v>154</v>
      </c>
      <c r="G305" s="224"/>
      <c r="H305" s="225"/>
      <c r="I305" s="224"/>
      <c r="J305" s="225"/>
      <c r="K305" s="224">
        <f>D305*E305</f>
        <v>6</v>
      </c>
      <c r="L305" s="225">
        <f>F305*K305</f>
        <v>924</v>
      </c>
    </row>
    <row r="306" spans="1:12" ht="12.75" customHeight="1">
      <c r="A306" s="28"/>
      <c r="B306" s="21"/>
      <c r="C306" s="196">
        <v>0.8</v>
      </c>
      <c r="D306" s="201">
        <v>3</v>
      </c>
      <c r="E306" s="195">
        <v>5</v>
      </c>
      <c r="F306" s="195">
        <f>Max!$B$4*C306</f>
        <v>176</v>
      </c>
      <c r="G306" s="224"/>
      <c r="H306" s="225"/>
      <c r="I306" s="224"/>
      <c r="J306" s="225"/>
      <c r="K306" s="224">
        <f>D306*E306</f>
        <v>15</v>
      </c>
      <c r="L306" s="225">
        <f>F306*K306</f>
        <v>2640</v>
      </c>
    </row>
    <row r="307" spans="1:12" ht="12.75" customHeight="1">
      <c r="A307" s="26">
        <v>2</v>
      </c>
      <c r="B307" s="13" t="s">
        <v>107</v>
      </c>
      <c r="C307" s="192">
        <v>0.5</v>
      </c>
      <c r="D307" s="200">
        <v>5</v>
      </c>
      <c r="E307" s="191">
        <v>1</v>
      </c>
      <c r="F307" s="191">
        <f>Max!$B$3*C307</f>
        <v>100</v>
      </c>
      <c r="G307" s="224"/>
      <c r="H307" s="225"/>
      <c r="I307" s="224">
        <f>D307*E307</f>
        <v>5</v>
      </c>
      <c r="J307" s="225">
        <f>F307*I307</f>
        <v>500</v>
      </c>
      <c r="K307" s="224"/>
      <c r="L307" s="225"/>
    </row>
    <row r="308" spans="1:12" ht="12.75" customHeight="1">
      <c r="A308" s="26"/>
      <c r="B308" s="13"/>
      <c r="C308" s="192">
        <v>0.6</v>
      </c>
      <c r="D308" s="200">
        <v>5</v>
      </c>
      <c r="E308" s="191">
        <v>1</v>
      </c>
      <c r="F308" s="191">
        <f>Max!$B$3*C308</f>
        <v>120</v>
      </c>
      <c r="G308" s="224"/>
      <c r="H308" s="225"/>
      <c r="I308" s="224">
        <f>D308*E308</f>
        <v>5</v>
      </c>
      <c r="J308" s="225">
        <f>F308*I308</f>
        <v>600</v>
      </c>
      <c r="K308" s="224"/>
      <c r="L308" s="225"/>
    </row>
    <row r="309" spans="1:12" ht="12.75" customHeight="1">
      <c r="A309" s="26"/>
      <c r="B309" s="13"/>
      <c r="C309" s="192">
        <v>0.7</v>
      </c>
      <c r="D309" s="200">
        <v>5</v>
      </c>
      <c r="E309" s="191">
        <v>5</v>
      </c>
      <c r="F309" s="191">
        <f>Max!$B$3*C309</f>
        <v>140</v>
      </c>
      <c r="G309" s="224"/>
      <c r="H309" s="225"/>
      <c r="I309" s="224">
        <f>D309*E309</f>
        <v>25</v>
      </c>
      <c r="J309" s="225">
        <f>F309*I309</f>
        <v>3500</v>
      </c>
      <c r="K309" s="224"/>
      <c r="L309" s="225"/>
    </row>
    <row r="310" spans="1:12" ht="12.75" customHeight="1">
      <c r="A310" s="27">
        <v>3</v>
      </c>
      <c r="B310" s="17" t="s">
        <v>16</v>
      </c>
      <c r="C310" s="194"/>
      <c r="D310" s="202">
        <v>10</v>
      </c>
      <c r="E310" s="193">
        <v>5</v>
      </c>
      <c r="F310" s="193"/>
      <c r="G310" s="224"/>
      <c r="H310" s="225"/>
      <c r="I310" s="224"/>
      <c r="J310" s="225"/>
      <c r="K310" s="224"/>
      <c r="L310" s="225"/>
    </row>
    <row r="311" spans="1:12" ht="12.75" customHeight="1">
      <c r="A311" s="27">
        <v>4</v>
      </c>
      <c r="B311" s="17" t="s">
        <v>126</v>
      </c>
      <c r="C311" s="194"/>
      <c r="D311" s="202">
        <v>10</v>
      </c>
      <c r="E311" s="193">
        <v>5</v>
      </c>
      <c r="F311" s="193"/>
      <c r="G311" s="224"/>
      <c r="H311" s="225"/>
      <c r="I311" s="224"/>
      <c r="J311" s="225"/>
      <c r="K311" s="224"/>
      <c r="L311" s="225"/>
    </row>
    <row r="312" spans="1:12" ht="12.75" customHeight="1">
      <c r="A312" s="27">
        <v>5</v>
      </c>
      <c r="B312" s="17" t="s">
        <v>10</v>
      </c>
      <c r="C312" s="194"/>
      <c r="D312" s="202">
        <v>8</v>
      </c>
      <c r="E312" s="193">
        <v>4</v>
      </c>
      <c r="F312" s="193"/>
      <c r="G312" s="224"/>
      <c r="H312" s="225"/>
      <c r="I312" s="224"/>
      <c r="J312" s="225"/>
      <c r="K312" s="224"/>
      <c r="L312" s="225"/>
    </row>
    <row r="313" spans="3:12" ht="12.75" customHeight="1">
      <c r="C313" s="182"/>
      <c r="D313" s="180"/>
      <c r="E313" s="180"/>
      <c r="F313" s="180"/>
      <c r="G313" s="226">
        <f aca="true" t="shared" si="10" ref="G313:L313">SUM(G254:G312)</f>
        <v>83</v>
      </c>
      <c r="H313" s="227">
        <f t="shared" si="10"/>
        <v>12201</v>
      </c>
      <c r="I313" s="226">
        <f t="shared" si="10"/>
        <v>137</v>
      </c>
      <c r="J313" s="227">
        <f t="shared" si="10"/>
        <v>19140</v>
      </c>
      <c r="K313" s="226">
        <f t="shared" si="10"/>
        <v>62</v>
      </c>
      <c r="L313" s="227">
        <f t="shared" si="10"/>
        <v>9944</v>
      </c>
    </row>
    <row r="314" spans="3:12" ht="12.75" customHeight="1">
      <c r="C314" s="182"/>
      <c r="D314" s="180"/>
      <c r="E314" s="180"/>
      <c r="F314" s="180"/>
      <c r="G314" s="220"/>
      <c r="H314" s="220"/>
      <c r="I314" s="220"/>
      <c r="J314" s="220"/>
      <c r="K314" s="220"/>
      <c r="L314" s="220"/>
    </row>
    <row r="315" spans="3:12" ht="12.75" customHeight="1">
      <c r="C315" s="182"/>
      <c r="D315" s="180"/>
      <c r="E315" s="180"/>
      <c r="F315" s="180"/>
      <c r="G315" s="220"/>
      <c r="H315" s="220"/>
      <c r="I315" s="220"/>
      <c r="J315" s="220"/>
      <c r="K315" s="220"/>
      <c r="L315" s="220"/>
    </row>
    <row r="316" spans="3:12" ht="12.75" customHeight="1">
      <c r="C316" s="182"/>
      <c r="D316" s="180"/>
      <c r="E316" s="180"/>
      <c r="F316" s="180"/>
      <c r="G316" s="230">
        <f aca="true" t="shared" si="11" ref="G316:L316">SUM(G251+G313+G191+G127+G64)</f>
        <v>378</v>
      </c>
      <c r="H316" s="230">
        <f t="shared" si="11"/>
        <v>54894</v>
      </c>
      <c r="I316" s="230">
        <f t="shared" si="11"/>
        <v>652</v>
      </c>
      <c r="J316" s="230">
        <f t="shared" si="11"/>
        <v>89730</v>
      </c>
      <c r="K316" s="230">
        <f t="shared" si="11"/>
        <v>288</v>
      </c>
      <c r="L316" s="230">
        <f t="shared" si="11"/>
        <v>45980</v>
      </c>
    </row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</sheetData>
  <sheetProtection/>
  <printOptions/>
  <pageMargins left="0.75" right="0.75" top="1" bottom="1" header="0.4921259845" footer="0.4921259845"/>
  <pageSetup fitToHeight="1" fitToWidth="1" horizontalDpi="300" verticalDpi="3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4"/>
  <sheetViews>
    <sheetView zoomScale="75" zoomScaleNormal="75" zoomScalePageLayoutView="0" workbookViewId="0" topLeftCell="A3">
      <selection activeCell="A1" sqref="A1"/>
    </sheetView>
  </sheetViews>
  <sheetFormatPr defaultColWidth="9.00390625" defaultRowHeight="12.75"/>
  <cols>
    <col min="1" max="1" width="2.125" style="4" customWidth="1"/>
    <col min="2" max="2" width="24.25390625" style="8" customWidth="1"/>
    <col min="3" max="3" width="11.25390625" style="1" customWidth="1"/>
    <col min="4" max="4" width="10.75390625" style="3" customWidth="1"/>
    <col min="5" max="5" width="9.125" style="2" customWidth="1"/>
    <col min="6" max="6" width="14.125" style="33" customWidth="1"/>
    <col min="7" max="12" width="9.125" style="61" hidden="1" customWidth="1"/>
  </cols>
  <sheetData>
    <row r="1" spans="2:6" ht="12.75" customHeight="1">
      <c r="B1" s="197" t="s">
        <v>2</v>
      </c>
      <c r="C1" s="174"/>
      <c r="D1" s="174"/>
      <c r="E1" s="174"/>
      <c r="F1" s="174"/>
    </row>
    <row r="2" spans="2:8" ht="12.75" customHeight="1">
      <c r="B2" s="39" t="s">
        <v>18</v>
      </c>
      <c r="C2" s="37"/>
      <c r="D2" s="35"/>
      <c r="E2" s="36"/>
      <c r="F2" s="38"/>
      <c r="G2" s="212"/>
      <c r="H2" s="212"/>
    </row>
    <row r="3" spans="2:8" ht="12.75" customHeight="1">
      <c r="B3" s="39"/>
      <c r="C3" s="37"/>
      <c r="D3" s="40"/>
      <c r="E3" s="41"/>
      <c r="F3" s="38"/>
      <c r="G3" s="212"/>
      <c r="H3" s="212"/>
    </row>
    <row r="4" spans="1:6" ht="12.75" customHeight="1">
      <c r="A4" s="42"/>
      <c r="B4" s="42"/>
      <c r="C4" s="42"/>
      <c r="D4" s="43"/>
      <c r="E4" s="42"/>
      <c r="F4" s="42"/>
    </row>
    <row r="5" spans="1:2" ht="12.75" customHeight="1">
      <c r="A5" s="4" t="s">
        <v>5</v>
      </c>
      <c r="B5" s="4"/>
    </row>
    <row r="6" spans="1:6" ht="12.75" customHeight="1">
      <c r="A6" s="4" t="s">
        <v>100</v>
      </c>
      <c r="C6" s="7" t="s">
        <v>8</v>
      </c>
      <c r="D6" s="5" t="s">
        <v>6</v>
      </c>
      <c r="E6" s="6" t="s">
        <v>7</v>
      </c>
      <c r="F6" s="29" t="s">
        <v>9</v>
      </c>
    </row>
    <row r="7" spans="1:8" ht="12.75" customHeight="1">
      <c r="A7" s="25">
        <v>1</v>
      </c>
      <c r="B7" s="9" t="s">
        <v>4</v>
      </c>
      <c r="C7" s="12">
        <v>0.5</v>
      </c>
      <c r="D7" s="11">
        <v>3</v>
      </c>
      <c r="E7" s="11">
        <v>1</v>
      </c>
      <c r="F7" s="30">
        <f>Max!$B$2*C7</f>
        <v>105</v>
      </c>
      <c r="G7" s="3">
        <f>D7*E7</f>
        <v>3</v>
      </c>
      <c r="H7" s="3">
        <f>G7*F7</f>
        <v>315</v>
      </c>
    </row>
    <row r="8" spans="1:8" ht="12.75" customHeight="1">
      <c r="A8" s="25"/>
      <c r="B8" s="9"/>
      <c r="C8" s="12">
        <v>0.6</v>
      </c>
      <c r="D8" s="11">
        <v>3</v>
      </c>
      <c r="E8" s="11">
        <v>2</v>
      </c>
      <c r="F8" s="30">
        <f>Max!$B$2*C8</f>
        <v>126</v>
      </c>
      <c r="G8" s="3">
        <f>D8*E8</f>
        <v>6</v>
      </c>
      <c r="H8" s="3">
        <f>G8*F8</f>
        <v>756</v>
      </c>
    </row>
    <row r="9" spans="1:8" ht="12.75" customHeight="1">
      <c r="A9" s="25"/>
      <c r="B9" s="9"/>
      <c r="C9" s="12">
        <v>0.7</v>
      </c>
      <c r="D9" s="11">
        <v>3</v>
      </c>
      <c r="E9" s="11">
        <v>2</v>
      </c>
      <c r="F9" s="30">
        <f>Max!$B$2*C9</f>
        <v>147</v>
      </c>
      <c r="G9" s="3">
        <f>D9*E9</f>
        <v>6</v>
      </c>
      <c r="H9" s="3">
        <f>G9*F9</f>
        <v>882</v>
      </c>
    </row>
    <row r="10" spans="1:8" ht="12.75" customHeight="1">
      <c r="A10" s="25"/>
      <c r="B10" s="9"/>
      <c r="C10" s="12">
        <v>0.75</v>
      </c>
      <c r="D10" s="11">
        <v>2</v>
      </c>
      <c r="E10" s="11">
        <v>3</v>
      </c>
      <c r="F10" s="30">
        <f>Max!$B$2*C10</f>
        <v>157.5</v>
      </c>
      <c r="G10" s="3">
        <f>D10*E10</f>
        <v>6</v>
      </c>
      <c r="H10" s="3">
        <f>G10*F10</f>
        <v>945</v>
      </c>
    </row>
    <row r="11" spans="1:10" ht="12.75" customHeight="1">
      <c r="A11" s="26">
        <v>2</v>
      </c>
      <c r="B11" s="13" t="s">
        <v>107</v>
      </c>
      <c r="C11" s="16">
        <v>0.5</v>
      </c>
      <c r="D11" s="15">
        <v>3</v>
      </c>
      <c r="E11" s="15">
        <v>1</v>
      </c>
      <c r="F11" s="31">
        <f>Max!$B$3*C11</f>
        <v>100</v>
      </c>
      <c r="I11" s="3">
        <f>D11*E11</f>
        <v>3</v>
      </c>
      <c r="J11" s="3">
        <f>I11*F11</f>
        <v>300</v>
      </c>
    </row>
    <row r="12" spans="1:10" ht="12.75" customHeight="1">
      <c r="A12" s="26"/>
      <c r="B12" s="13"/>
      <c r="C12" s="16">
        <v>0.6</v>
      </c>
      <c r="D12" s="15">
        <v>3</v>
      </c>
      <c r="E12" s="15">
        <v>1</v>
      </c>
      <c r="F12" s="31">
        <f>Max!$B$3*C12</f>
        <v>120</v>
      </c>
      <c r="I12" s="3">
        <f>D12*E12</f>
        <v>3</v>
      </c>
      <c r="J12" s="3">
        <f>I12*F12</f>
        <v>360</v>
      </c>
    </row>
    <row r="13" spans="1:10" ht="12.75" customHeight="1">
      <c r="A13" s="26"/>
      <c r="B13" s="13"/>
      <c r="C13" s="16">
        <v>0.7</v>
      </c>
      <c r="D13" s="15">
        <v>3</v>
      </c>
      <c r="E13" s="15">
        <v>2</v>
      </c>
      <c r="F13" s="31">
        <f>Max!$B$3*C13</f>
        <v>140</v>
      </c>
      <c r="I13" s="3">
        <f>D13*E13</f>
        <v>6</v>
      </c>
      <c r="J13" s="3">
        <f>I13*F13</f>
        <v>840</v>
      </c>
    </row>
    <row r="14" spans="1:10" ht="12.75" customHeight="1">
      <c r="A14" s="26"/>
      <c r="B14" s="13"/>
      <c r="C14" s="16">
        <v>0.75</v>
      </c>
      <c r="D14" s="15">
        <v>2</v>
      </c>
      <c r="E14" s="15">
        <v>3</v>
      </c>
      <c r="F14" s="31">
        <f>Max!$B$3*C14</f>
        <v>150</v>
      </c>
      <c r="I14" s="3">
        <f>D14*E14</f>
        <v>6</v>
      </c>
      <c r="J14" s="3">
        <f>I14*F14</f>
        <v>900</v>
      </c>
    </row>
    <row r="15" spans="1:12" s="49" customFormat="1" ht="12.75" customHeight="1">
      <c r="A15" s="44">
        <v>3</v>
      </c>
      <c r="B15" s="45" t="s">
        <v>73</v>
      </c>
      <c r="C15" s="47"/>
      <c r="D15" s="46">
        <v>8</v>
      </c>
      <c r="E15" s="46">
        <v>4</v>
      </c>
      <c r="F15" s="48"/>
      <c r="G15" s="213"/>
      <c r="H15" s="213"/>
      <c r="I15" s="213"/>
      <c r="J15" s="213"/>
      <c r="K15" s="213"/>
      <c r="L15" s="213"/>
    </row>
    <row r="16" spans="1:6" ht="12.75" customHeight="1">
      <c r="A16" s="50">
        <v>4</v>
      </c>
      <c r="B16" s="51" t="s">
        <v>10</v>
      </c>
      <c r="C16" s="53"/>
      <c r="D16" s="52">
        <v>10</v>
      </c>
      <c r="E16" s="52">
        <v>3</v>
      </c>
      <c r="F16" s="54"/>
    </row>
    <row r="17" ht="12.75" customHeight="1"/>
    <row r="18" spans="1:6" ht="12.75" customHeight="1">
      <c r="A18" s="4" t="s">
        <v>101</v>
      </c>
      <c r="C18" s="7" t="s">
        <v>8</v>
      </c>
      <c r="D18" s="5" t="s">
        <v>6</v>
      </c>
      <c r="E18" s="6" t="s">
        <v>7</v>
      </c>
      <c r="F18" s="29" t="s">
        <v>9</v>
      </c>
    </row>
    <row r="19" spans="1:8" ht="12.75" customHeight="1">
      <c r="A19" s="25">
        <v>1</v>
      </c>
      <c r="B19" s="9" t="s">
        <v>4</v>
      </c>
      <c r="C19" s="12">
        <v>0.5</v>
      </c>
      <c r="D19" s="11">
        <v>3</v>
      </c>
      <c r="E19" s="11">
        <v>1</v>
      </c>
      <c r="F19" s="30">
        <f>Max!$B$2*C19</f>
        <v>105</v>
      </c>
      <c r="G19" s="3">
        <f>D19*E19</f>
        <v>3</v>
      </c>
      <c r="H19" s="3">
        <f>G19*F19</f>
        <v>315</v>
      </c>
    </row>
    <row r="20" spans="1:8" ht="12.75" customHeight="1">
      <c r="A20" s="25"/>
      <c r="B20" s="9"/>
      <c r="C20" s="12">
        <v>0.6</v>
      </c>
      <c r="D20" s="11">
        <v>3</v>
      </c>
      <c r="E20" s="11">
        <v>1</v>
      </c>
      <c r="F20" s="30">
        <f>Max!$B$2*C20</f>
        <v>126</v>
      </c>
      <c r="G20" s="3">
        <f>D20*E20</f>
        <v>3</v>
      </c>
      <c r="H20" s="3">
        <f>G20*F20</f>
        <v>378</v>
      </c>
    </row>
    <row r="21" spans="1:8" ht="12.75" customHeight="1">
      <c r="A21" s="25"/>
      <c r="B21" s="9"/>
      <c r="C21" s="12">
        <v>0.7</v>
      </c>
      <c r="D21" s="11">
        <v>3</v>
      </c>
      <c r="E21" s="11">
        <v>2</v>
      </c>
      <c r="F21" s="30">
        <f>Max!$B$2*C21</f>
        <v>147</v>
      </c>
      <c r="G21" s="3">
        <f>D21*E21</f>
        <v>6</v>
      </c>
      <c r="H21" s="3">
        <f>G21*F21</f>
        <v>882</v>
      </c>
    </row>
    <row r="22" spans="1:8" ht="12.75" customHeight="1">
      <c r="A22" s="25"/>
      <c r="B22" s="9"/>
      <c r="C22" s="12">
        <v>0.8</v>
      </c>
      <c r="D22" s="11">
        <v>2</v>
      </c>
      <c r="E22" s="11">
        <v>2</v>
      </c>
      <c r="F22" s="30">
        <f>Max!$B$2*C22</f>
        <v>168</v>
      </c>
      <c r="G22" s="3">
        <f>D22*E22</f>
        <v>4</v>
      </c>
      <c r="H22" s="3">
        <f>G22*F22</f>
        <v>672</v>
      </c>
    </row>
    <row r="23" spans="1:8" ht="12.75" customHeight="1">
      <c r="A23" s="25"/>
      <c r="B23" s="9"/>
      <c r="C23" s="12">
        <v>0.9</v>
      </c>
      <c r="D23" s="11">
        <v>1</v>
      </c>
      <c r="E23" s="11">
        <v>1</v>
      </c>
      <c r="F23" s="30">
        <f>Max!$B$2*C23</f>
        <v>189</v>
      </c>
      <c r="G23" s="3">
        <f>D23*E23</f>
        <v>1</v>
      </c>
      <c r="H23" s="3">
        <f>G23*F23</f>
        <v>189</v>
      </c>
    </row>
    <row r="24" spans="1:8" ht="12.75" customHeight="1">
      <c r="A24" s="25"/>
      <c r="B24" s="9"/>
      <c r="C24" s="12" t="s">
        <v>20</v>
      </c>
      <c r="D24" s="11">
        <v>1</v>
      </c>
      <c r="E24" s="10" t="s">
        <v>19</v>
      </c>
      <c r="F24" s="11" t="str">
        <f>Max!$B$2*MID(C24,1,3)&amp;"-"&amp;Max!$B$2*MID(C24,5,7)</f>
        <v>199,5-210</v>
      </c>
      <c r="G24" s="2">
        <f>2</f>
        <v>2</v>
      </c>
      <c r="H24" s="2">
        <f>Max!B2*2*0.95</f>
        <v>399</v>
      </c>
    </row>
    <row r="25" spans="1:10" ht="12.75" customHeight="1">
      <c r="A25" s="26">
        <v>2</v>
      </c>
      <c r="B25" s="13" t="s">
        <v>107</v>
      </c>
      <c r="C25" s="16">
        <v>0.5</v>
      </c>
      <c r="D25" s="15">
        <v>3</v>
      </c>
      <c r="E25" s="15">
        <v>1</v>
      </c>
      <c r="F25" s="31">
        <f>Max!$B$3*C25</f>
        <v>100</v>
      </c>
      <c r="I25" s="3">
        <f>D25*E25</f>
        <v>3</v>
      </c>
      <c r="J25" s="3">
        <f>I25*F25</f>
        <v>300</v>
      </c>
    </row>
    <row r="26" spans="1:10" ht="12.75" customHeight="1">
      <c r="A26" s="26"/>
      <c r="B26" s="13"/>
      <c r="C26" s="16">
        <v>0.6</v>
      </c>
      <c r="D26" s="15">
        <v>3</v>
      </c>
      <c r="E26" s="15">
        <v>1</v>
      </c>
      <c r="F26" s="31">
        <f>Max!$B$3*C26</f>
        <v>120</v>
      </c>
      <c r="I26" s="3">
        <f>D26*E26</f>
        <v>3</v>
      </c>
      <c r="J26" s="3">
        <f>I26*F26</f>
        <v>360</v>
      </c>
    </row>
    <row r="27" spans="1:10" ht="12.75" customHeight="1">
      <c r="A27" s="26"/>
      <c r="B27" s="13"/>
      <c r="C27" s="16">
        <v>0.7</v>
      </c>
      <c r="D27" s="15">
        <v>3</v>
      </c>
      <c r="E27" s="15">
        <v>2</v>
      </c>
      <c r="F27" s="31">
        <f>Max!$B$3*C27</f>
        <v>140</v>
      </c>
      <c r="I27" s="3">
        <f>D27*E27</f>
        <v>6</v>
      </c>
      <c r="J27" s="3">
        <f>I27*F27</f>
        <v>840</v>
      </c>
    </row>
    <row r="28" spans="1:10" ht="12.75" customHeight="1">
      <c r="A28" s="26"/>
      <c r="B28" s="13"/>
      <c r="C28" s="16">
        <v>0.8</v>
      </c>
      <c r="D28" s="15">
        <v>2</v>
      </c>
      <c r="E28" s="15">
        <v>2</v>
      </c>
      <c r="F28" s="31">
        <f>Max!$B$3*C28</f>
        <v>160</v>
      </c>
      <c r="I28" s="3">
        <f>D28*E28</f>
        <v>4</v>
      </c>
      <c r="J28" s="3">
        <f>I28*F28</f>
        <v>640</v>
      </c>
    </row>
    <row r="29" spans="1:10" ht="12.75" customHeight="1">
      <c r="A29" s="26"/>
      <c r="B29" s="13"/>
      <c r="C29" s="16">
        <v>0.9</v>
      </c>
      <c r="D29" s="15">
        <v>1</v>
      </c>
      <c r="E29" s="15">
        <v>1</v>
      </c>
      <c r="F29" s="31">
        <f>Max!$B$3*C29</f>
        <v>180</v>
      </c>
      <c r="I29" s="3">
        <f>D29*E29</f>
        <v>1</v>
      </c>
      <c r="J29" s="3">
        <f>I29*F29</f>
        <v>180</v>
      </c>
    </row>
    <row r="30" spans="1:10" ht="12.75" customHeight="1">
      <c r="A30" s="26"/>
      <c r="B30" s="13"/>
      <c r="C30" s="16" t="s">
        <v>20</v>
      </c>
      <c r="D30" s="15">
        <v>1</v>
      </c>
      <c r="E30" s="14" t="s">
        <v>19</v>
      </c>
      <c r="F30" s="15" t="str">
        <f>Max!$B$3*MID(C30,1,3)&amp;"-"&amp;Max!$B$3*MID(C30,5,7)</f>
        <v>190-200</v>
      </c>
      <c r="I30" s="61">
        <f>2</f>
        <v>2</v>
      </c>
      <c r="J30" s="61">
        <f>2*0.95*Max!B3</f>
        <v>380</v>
      </c>
    </row>
    <row r="31" spans="1:12" ht="12.75" customHeight="1">
      <c r="A31" s="28">
        <v>3</v>
      </c>
      <c r="B31" s="21" t="s">
        <v>11</v>
      </c>
      <c r="C31" s="24">
        <v>0.5</v>
      </c>
      <c r="D31" s="23">
        <v>3</v>
      </c>
      <c r="E31" s="23">
        <v>1</v>
      </c>
      <c r="F31" s="32">
        <f>Max!$B$4*C31</f>
        <v>110</v>
      </c>
      <c r="K31" s="3">
        <f>D31*E31</f>
        <v>3</v>
      </c>
      <c r="L31" s="3">
        <f>K31*F31</f>
        <v>330</v>
      </c>
    </row>
    <row r="32" spans="1:12" ht="12.75" customHeight="1">
      <c r="A32" s="28"/>
      <c r="B32" s="21"/>
      <c r="C32" s="24">
        <v>0.6</v>
      </c>
      <c r="D32" s="23">
        <v>3</v>
      </c>
      <c r="E32" s="23">
        <v>1</v>
      </c>
      <c r="F32" s="32">
        <f>Max!$B$4*C32</f>
        <v>132</v>
      </c>
      <c r="K32" s="3">
        <f>D32*E32</f>
        <v>3</v>
      </c>
      <c r="L32" s="3">
        <f>K32*F32</f>
        <v>396</v>
      </c>
    </row>
    <row r="33" spans="1:12" ht="12.75" customHeight="1">
      <c r="A33" s="28"/>
      <c r="B33" s="21"/>
      <c r="C33" s="24">
        <v>0.7</v>
      </c>
      <c r="D33" s="23">
        <v>2</v>
      </c>
      <c r="E33" s="23">
        <v>2</v>
      </c>
      <c r="F33" s="32">
        <f>Max!$B$4*C33</f>
        <v>154</v>
      </c>
      <c r="K33" s="3">
        <f>D33*E33</f>
        <v>4</v>
      </c>
      <c r="L33" s="3">
        <f>K33*F33</f>
        <v>616</v>
      </c>
    </row>
    <row r="34" spans="1:12" ht="12.75" customHeight="1">
      <c r="A34" s="28"/>
      <c r="B34" s="21"/>
      <c r="C34" s="24">
        <v>0.8</v>
      </c>
      <c r="D34" s="23">
        <v>2</v>
      </c>
      <c r="E34" s="23">
        <v>1</v>
      </c>
      <c r="F34" s="32">
        <f>Max!$B$4*C34</f>
        <v>176</v>
      </c>
      <c r="K34" s="3">
        <f>D34*E34</f>
        <v>2</v>
      </c>
      <c r="L34" s="3">
        <f>K34*F34</f>
        <v>352</v>
      </c>
    </row>
    <row r="35" spans="1:12" ht="12.75" customHeight="1">
      <c r="A35" s="28"/>
      <c r="B35" s="21"/>
      <c r="C35" s="24">
        <v>0.9</v>
      </c>
      <c r="D35" s="23">
        <v>1</v>
      </c>
      <c r="E35" s="23">
        <v>1</v>
      </c>
      <c r="F35" s="32">
        <f>Max!$B$4*C35</f>
        <v>198</v>
      </c>
      <c r="K35" s="3">
        <f>D35*E35</f>
        <v>1</v>
      </c>
      <c r="L35" s="3">
        <f>K35*F35</f>
        <v>198</v>
      </c>
    </row>
    <row r="36" spans="1:12" ht="12.75" customHeight="1">
      <c r="A36" s="28"/>
      <c r="B36" s="21"/>
      <c r="C36" s="24" t="s">
        <v>20</v>
      </c>
      <c r="D36" s="23">
        <v>1</v>
      </c>
      <c r="E36" s="22" t="s">
        <v>19</v>
      </c>
      <c r="F36" s="23" t="str">
        <f>Max!$B$4*MID(C36,1,3)&amp;"-"&amp;Max!$B$4*MID(C36,5,7)</f>
        <v>209-220</v>
      </c>
      <c r="K36" s="61">
        <f>2</f>
        <v>2</v>
      </c>
      <c r="L36" s="61">
        <f>2*0.95*Max!B4</f>
        <v>418</v>
      </c>
    </row>
    <row r="37" ht="12.75" customHeight="1"/>
    <row r="38" spans="1:6" ht="12.75" customHeight="1">
      <c r="A38" s="4" t="s">
        <v>102</v>
      </c>
      <c r="C38" s="7" t="s">
        <v>8</v>
      </c>
      <c r="D38" s="5" t="s">
        <v>6</v>
      </c>
      <c r="E38" s="6" t="s">
        <v>7</v>
      </c>
      <c r="F38" s="29" t="s">
        <v>9</v>
      </c>
    </row>
    <row r="39" spans="1:8" ht="12.75" customHeight="1">
      <c r="A39" s="25">
        <v>1</v>
      </c>
      <c r="B39" s="9" t="s">
        <v>4</v>
      </c>
      <c r="C39" s="12">
        <v>0.5</v>
      </c>
      <c r="D39" s="11">
        <v>3</v>
      </c>
      <c r="E39" s="11">
        <v>1</v>
      </c>
      <c r="F39" s="30">
        <f>Max!$B$2*C39</f>
        <v>105</v>
      </c>
      <c r="G39" s="3">
        <f>D39*E39</f>
        <v>3</v>
      </c>
      <c r="H39" s="3">
        <f>G39*F39</f>
        <v>315</v>
      </c>
    </row>
    <row r="40" spans="1:8" ht="12.75" customHeight="1">
      <c r="A40" s="25"/>
      <c r="B40" s="9"/>
      <c r="C40" s="12">
        <v>0.6</v>
      </c>
      <c r="D40" s="11">
        <v>3</v>
      </c>
      <c r="E40" s="11">
        <v>1</v>
      </c>
      <c r="F40" s="30">
        <f>Max!$B$2*C40</f>
        <v>126</v>
      </c>
      <c r="G40" s="3">
        <f>D40*E40</f>
        <v>3</v>
      </c>
      <c r="H40" s="3">
        <f>G40*F40</f>
        <v>378</v>
      </c>
    </row>
    <row r="41" spans="1:8" ht="12.75" customHeight="1">
      <c r="A41" s="25"/>
      <c r="B41" s="9"/>
      <c r="C41" s="12">
        <v>0.7</v>
      </c>
      <c r="D41" s="11">
        <v>3</v>
      </c>
      <c r="E41" s="11">
        <v>2</v>
      </c>
      <c r="F41" s="30">
        <f>Max!$B$2*C41</f>
        <v>147</v>
      </c>
      <c r="G41" s="3">
        <f>D41*E41</f>
        <v>6</v>
      </c>
      <c r="H41" s="3">
        <f>G41*F41</f>
        <v>882</v>
      </c>
    </row>
    <row r="42" spans="1:8" ht="12.75" customHeight="1">
      <c r="A42" s="25"/>
      <c r="B42" s="9"/>
      <c r="C42" s="12">
        <v>0.8</v>
      </c>
      <c r="D42" s="11">
        <v>2</v>
      </c>
      <c r="E42" s="11">
        <v>6</v>
      </c>
      <c r="F42" s="30">
        <f>Max!$B$2*C42</f>
        <v>168</v>
      </c>
      <c r="G42" s="3">
        <f>D42*E42</f>
        <v>12</v>
      </c>
      <c r="H42" s="3">
        <f>G42*F42</f>
        <v>2016</v>
      </c>
    </row>
    <row r="43" spans="1:10" ht="12.75" customHeight="1">
      <c r="A43" s="26">
        <v>2</v>
      </c>
      <c r="B43" s="13" t="s">
        <v>107</v>
      </c>
      <c r="C43" s="16">
        <v>0.5</v>
      </c>
      <c r="D43" s="15">
        <v>3</v>
      </c>
      <c r="E43" s="15">
        <v>1</v>
      </c>
      <c r="F43" s="31">
        <f>Max!$B$3*C43</f>
        <v>100</v>
      </c>
      <c r="I43" s="3">
        <f>D43*E43</f>
        <v>3</v>
      </c>
      <c r="J43" s="3">
        <f>I43*F43</f>
        <v>300</v>
      </c>
    </row>
    <row r="44" spans="1:10" ht="12.75" customHeight="1">
      <c r="A44" s="26"/>
      <c r="B44" s="13"/>
      <c r="C44" s="16">
        <v>0.6</v>
      </c>
      <c r="D44" s="15">
        <v>3</v>
      </c>
      <c r="E44" s="15">
        <v>1</v>
      </c>
      <c r="F44" s="31">
        <f>Max!$B$3*C44</f>
        <v>120</v>
      </c>
      <c r="I44" s="3">
        <f>D44*E44</f>
        <v>3</v>
      </c>
      <c r="J44" s="3">
        <f>I44*F44</f>
        <v>360</v>
      </c>
    </row>
    <row r="45" spans="1:10" ht="12.75" customHeight="1">
      <c r="A45" s="26"/>
      <c r="B45" s="13"/>
      <c r="C45" s="16">
        <v>0.7</v>
      </c>
      <c r="D45" s="15">
        <v>3</v>
      </c>
      <c r="E45" s="15">
        <v>2</v>
      </c>
      <c r="F45" s="31">
        <f>Max!$B$3*C45</f>
        <v>140</v>
      </c>
      <c r="I45" s="3">
        <f>D45*E45</f>
        <v>6</v>
      </c>
      <c r="J45" s="3">
        <f>I45*F45</f>
        <v>840</v>
      </c>
    </row>
    <row r="46" spans="1:10" ht="12.75" customHeight="1">
      <c r="A46" s="26"/>
      <c r="B46" s="13"/>
      <c r="C46" s="16">
        <v>0.8</v>
      </c>
      <c r="D46" s="15">
        <v>3</v>
      </c>
      <c r="E46" s="15">
        <v>6</v>
      </c>
      <c r="F46" s="31">
        <f>Max!$B$3*C46</f>
        <v>160</v>
      </c>
      <c r="I46" s="3">
        <f>D46*E46</f>
        <v>18</v>
      </c>
      <c r="J46" s="3">
        <f>I46*F46</f>
        <v>2880</v>
      </c>
    </row>
    <row r="47" spans="1:6" ht="12.75" customHeight="1">
      <c r="A47" s="27">
        <v>3</v>
      </c>
      <c r="B47" s="17" t="s">
        <v>73</v>
      </c>
      <c r="C47" s="20"/>
      <c r="D47" s="18">
        <v>10</v>
      </c>
      <c r="E47" s="19">
        <v>5</v>
      </c>
      <c r="F47" s="34"/>
    </row>
    <row r="48" spans="1:8" ht="12.75" customHeight="1">
      <c r="A48" s="25">
        <v>4</v>
      </c>
      <c r="B48" s="9" t="s">
        <v>4</v>
      </c>
      <c r="C48" s="12">
        <v>0.55</v>
      </c>
      <c r="D48" s="11">
        <v>3</v>
      </c>
      <c r="E48" s="11">
        <v>1</v>
      </c>
      <c r="F48" s="30">
        <f>Max!$B$2*C48</f>
        <v>115.50000000000001</v>
      </c>
      <c r="G48" s="3">
        <f>D48*E48</f>
        <v>3</v>
      </c>
      <c r="H48" s="3">
        <f>G48*F48</f>
        <v>346.50000000000006</v>
      </c>
    </row>
    <row r="49" spans="1:8" ht="12.75" customHeight="1">
      <c r="A49" s="25"/>
      <c r="B49" s="9"/>
      <c r="C49" s="12">
        <v>0.65</v>
      </c>
      <c r="D49" s="11">
        <v>3</v>
      </c>
      <c r="E49" s="11">
        <v>1</v>
      </c>
      <c r="F49" s="30">
        <f>Max!$B$2*C49</f>
        <v>136.5</v>
      </c>
      <c r="G49" s="3">
        <f>D49*E49</f>
        <v>3</v>
      </c>
      <c r="H49" s="3">
        <f>G49*F49</f>
        <v>409.5</v>
      </c>
    </row>
    <row r="50" spans="1:8" ht="12.75" customHeight="1">
      <c r="A50" s="25"/>
      <c r="B50" s="9"/>
      <c r="C50" s="12">
        <v>0.75</v>
      </c>
      <c r="D50" s="11">
        <v>3</v>
      </c>
      <c r="E50" s="11">
        <v>4</v>
      </c>
      <c r="F50" s="30">
        <f>Max!$B$2*C50</f>
        <v>157.5</v>
      </c>
      <c r="G50" s="3">
        <f>D50*E50</f>
        <v>12</v>
      </c>
      <c r="H50" s="3">
        <f>G50*F50</f>
        <v>1890</v>
      </c>
    </row>
    <row r="51" spans="1:6" ht="12.75" customHeight="1">
      <c r="A51" s="27">
        <v>5</v>
      </c>
      <c r="B51" s="17" t="s">
        <v>88</v>
      </c>
      <c r="C51" s="20"/>
      <c r="D51" s="19">
        <v>5</v>
      </c>
      <c r="E51" s="19">
        <v>5</v>
      </c>
      <c r="F51" s="34"/>
    </row>
    <row r="52" spans="3:6" ht="12.75" customHeight="1">
      <c r="C52" s="7"/>
      <c r="D52" s="5"/>
      <c r="E52" s="6"/>
      <c r="F52" s="29"/>
    </row>
    <row r="53" spans="1:6" ht="12.75" customHeight="1">
      <c r="A53" s="4" t="s">
        <v>103</v>
      </c>
      <c r="C53" s="7" t="s">
        <v>8</v>
      </c>
      <c r="D53" s="5" t="s">
        <v>6</v>
      </c>
      <c r="E53" s="6" t="s">
        <v>7</v>
      </c>
      <c r="F53" s="29" t="s">
        <v>9</v>
      </c>
    </row>
    <row r="54" spans="1:12" ht="12.75" customHeight="1">
      <c r="A54" s="28">
        <v>1</v>
      </c>
      <c r="B54" s="21" t="s">
        <v>12</v>
      </c>
      <c r="C54" s="24">
        <v>0.5</v>
      </c>
      <c r="D54" s="23">
        <v>4</v>
      </c>
      <c r="E54" s="23">
        <v>1</v>
      </c>
      <c r="F54" s="32">
        <f>Max!$B$4*C54</f>
        <v>110</v>
      </c>
      <c r="K54" s="3">
        <f>D54*E54</f>
        <v>4</v>
      </c>
      <c r="L54" s="3">
        <f>K54*F54</f>
        <v>440</v>
      </c>
    </row>
    <row r="55" spans="1:12" ht="12.75" customHeight="1">
      <c r="A55" s="28"/>
      <c r="B55" s="21"/>
      <c r="C55" s="24">
        <v>0.6</v>
      </c>
      <c r="D55" s="23">
        <v>4</v>
      </c>
      <c r="E55" s="23">
        <v>1</v>
      </c>
      <c r="F55" s="32">
        <f>Max!$B$4*C55</f>
        <v>132</v>
      </c>
      <c r="K55" s="3">
        <f>D55*E55</f>
        <v>4</v>
      </c>
      <c r="L55" s="3">
        <f>K55*F55</f>
        <v>528</v>
      </c>
    </row>
    <row r="56" spans="1:12" ht="12.75" customHeight="1">
      <c r="A56" s="28"/>
      <c r="B56" s="21"/>
      <c r="C56" s="24">
        <v>0.7</v>
      </c>
      <c r="D56" s="23">
        <v>4</v>
      </c>
      <c r="E56" s="23">
        <v>4</v>
      </c>
      <c r="F56" s="32">
        <f>Max!$B$4*C56</f>
        <v>154</v>
      </c>
      <c r="K56" s="3">
        <f>D56*E56</f>
        <v>16</v>
      </c>
      <c r="L56" s="3">
        <f>K56*F56</f>
        <v>2464</v>
      </c>
    </row>
    <row r="57" spans="1:6" ht="12.75" customHeight="1">
      <c r="A57" s="27">
        <v>2</v>
      </c>
      <c r="B57" s="17" t="s">
        <v>108</v>
      </c>
      <c r="C57" s="20"/>
      <c r="D57" s="19">
        <v>4</v>
      </c>
      <c r="E57" s="19">
        <v>6</v>
      </c>
      <c r="F57" s="34"/>
    </row>
    <row r="58" spans="1:6" ht="12.75" customHeight="1">
      <c r="A58" s="27">
        <v>3</v>
      </c>
      <c r="B58" s="219" t="s">
        <v>104</v>
      </c>
      <c r="C58" s="20"/>
      <c r="D58" s="19">
        <v>6</v>
      </c>
      <c r="E58" s="19">
        <v>5</v>
      </c>
      <c r="F58" s="34"/>
    </row>
    <row r="59" spans="1:12" ht="12.75" customHeight="1">
      <c r="A59" s="28">
        <v>4</v>
      </c>
      <c r="B59" s="21" t="s">
        <v>13</v>
      </c>
      <c r="C59" s="24">
        <v>0.55</v>
      </c>
      <c r="D59" s="23">
        <v>3</v>
      </c>
      <c r="E59" s="23">
        <v>1</v>
      </c>
      <c r="F59" s="32">
        <f>Max!$B$4*C59</f>
        <v>121.00000000000001</v>
      </c>
      <c r="K59" s="3">
        <f>D59*E59</f>
        <v>3</v>
      </c>
      <c r="L59" s="3">
        <f>K59*F59</f>
        <v>363.00000000000006</v>
      </c>
    </row>
    <row r="60" spans="1:12" ht="12.75" customHeight="1">
      <c r="A60" s="28"/>
      <c r="B60" s="21"/>
      <c r="C60" s="24">
        <v>0.65</v>
      </c>
      <c r="D60" s="23">
        <v>3</v>
      </c>
      <c r="E60" s="23">
        <v>1</v>
      </c>
      <c r="F60" s="32">
        <f>Max!$B$4*C60</f>
        <v>143</v>
      </c>
      <c r="K60" s="3">
        <f>D60*E60</f>
        <v>3</v>
      </c>
      <c r="L60" s="3">
        <f>K60*F60</f>
        <v>429</v>
      </c>
    </row>
    <row r="61" spans="1:12" ht="12.75" customHeight="1">
      <c r="A61" s="28"/>
      <c r="B61" s="21"/>
      <c r="C61" s="24">
        <v>0.75</v>
      </c>
      <c r="D61" s="23">
        <v>3</v>
      </c>
      <c r="E61" s="23">
        <v>2</v>
      </c>
      <c r="F61" s="32">
        <f>Max!$B$4*C61</f>
        <v>165</v>
      </c>
      <c r="K61" s="3">
        <f>D61*E61</f>
        <v>6</v>
      </c>
      <c r="L61" s="3">
        <f>K61*F61</f>
        <v>990</v>
      </c>
    </row>
    <row r="62" spans="1:12" ht="12.75" customHeight="1">
      <c r="A62" s="28"/>
      <c r="B62" s="21"/>
      <c r="C62" s="24">
        <v>0.85</v>
      </c>
      <c r="D62" s="23">
        <v>3</v>
      </c>
      <c r="E62" s="23">
        <v>4</v>
      </c>
      <c r="F62" s="32">
        <f>Max!$B$4*C62</f>
        <v>187</v>
      </c>
      <c r="K62" s="3">
        <f>D62*E62</f>
        <v>12</v>
      </c>
      <c r="L62" s="3">
        <f>K62*F62</f>
        <v>2244</v>
      </c>
    </row>
    <row r="63" spans="1:6" ht="12.75" customHeight="1">
      <c r="A63" s="50">
        <v>5</v>
      </c>
      <c r="B63" s="51" t="s">
        <v>10</v>
      </c>
      <c r="C63" s="53"/>
      <c r="D63" s="52">
        <v>10</v>
      </c>
      <c r="E63" s="52">
        <v>5</v>
      </c>
      <c r="F63" s="54"/>
    </row>
    <row r="64" spans="7:12" ht="12.75" customHeight="1">
      <c r="G64" s="214">
        <f aca="true" t="shared" si="0" ref="G64:L64">SUM(G7:G63)</f>
        <v>82</v>
      </c>
      <c r="H64" s="214">
        <f t="shared" si="0"/>
        <v>11970</v>
      </c>
      <c r="I64" s="214">
        <f t="shared" si="0"/>
        <v>67</v>
      </c>
      <c r="J64" s="214">
        <f t="shared" si="0"/>
        <v>9480</v>
      </c>
      <c r="K64" s="214">
        <f t="shared" si="0"/>
        <v>63</v>
      </c>
      <c r="L64" s="214">
        <f t="shared" si="0"/>
        <v>9768</v>
      </c>
    </row>
    <row r="65" spans="1:2" ht="12.75" customHeight="1">
      <c r="A65" s="4" t="s">
        <v>14</v>
      </c>
      <c r="B65" s="4"/>
    </row>
    <row r="66" spans="1:6" ht="12.75" customHeight="1">
      <c r="A66" s="4" t="s">
        <v>100</v>
      </c>
      <c r="C66" s="7" t="s">
        <v>8</v>
      </c>
      <c r="D66" s="5" t="s">
        <v>6</v>
      </c>
      <c r="E66" s="6" t="s">
        <v>7</v>
      </c>
      <c r="F66" s="29" t="s">
        <v>9</v>
      </c>
    </row>
    <row r="67" spans="1:8" ht="12.75" customHeight="1">
      <c r="A67" s="25">
        <v>1</v>
      </c>
      <c r="B67" s="9" t="s">
        <v>4</v>
      </c>
      <c r="C67" s="12">
        <v>0.5</v>
      </c>
      <c r="D67" s="11">
        <v>3</v>
      </c>
      <c r="E67" s="11">
        <v>1</v>
      </c>
      <c r="F67" s="30">
        <f>Max!$B$2*C67</f>
        <v>105</v>
      </c>
      <c r="G67" s="3">
        <f>D67*E67</f>
        <v>3</v>
      </c>
      <c r="H67" s="3">
        <f>G67*F67</f>
        <v>315</v>
      </c>
    </row>
    <row r="68" spans="1:8" ht="12.75" customHeight="1">
      <c r="A68" s="25"/>
      <c r="B68" s="9"/>
      <c r="C68" s="12">
        <v>0.6</v>
      </c>
      <c r="D68" s="11">
        <v>3</v>
      </c>
      <c r="E68" s="11">
        <v>1</v>
      </c>
      <c r="F68" s="30">
        <f>Max!$B$2*C68</f>
        <v>126</v>
      </c>
      <c r="G68" s="3">
        <f>D68*E68</f>
        <v>3</v>
      </c>
      <c r="H68" s="3">
        <f>G68*F68</f>
        <v>378</v>
      </c>
    </row>
    <row r="69" spans="1:8" ht="12.75" customHeight="1">
      <c r="A69" s="25"/>
      <c r="B69" s="9"/>
      <c r="C69" s="12">
        <v>0.7</v>
      </c>
      <c r="D69" s="11">
        <v>3</v>
      </c>
      <c r="E69" s="11">
        <v>2</v>
      </c>
      <c r="F69" s="30">
        <f>Max!$B$2*C69</f>
        <v>147</v>
      </c>
      <c r="G69" s="3">
        <f>D69*E69</f>
        <v>6</v>
      </c>
      <c r="H69" s="3">
        <f>G69*F69</f>
        <v>882</v>
      </c>
    </row>
    <row r="70" spans="1:8" ht="12.75" customHeight="1">
      <c r="A70" s="25"/>
      <c r="B70" s="9"/>
      <c r="C70" s="12">
        <v>0.8</v>
      </c>
      <c r="D70" s="11">
        <v>3</v>
      </c>
      <c r="E70" s="11">
        <v>3</v>
      </c>
      <c r="F70" s="30">
        <f>Max!$B$2*C70</f>
        <v>168</v>
      </c>
      <c r="G70" s="3">
        <f>D70*E70</f>
        <v>9</v>
      </c>
      <c r="H70" s="3">
        <f>G70*F70</f>
        <v>1512</v>
      </c>
    </row>
    <row r="71" spans="1:8" ht="12.75" customHeight="1">
      <c r="A71" s="25"/>
      <c r="B71" s="9"/>
      <c r="C71" s="12">
        <v>0.85</v>
      </c>
      <c r="D71" s="11">
        <v>2</v>
      </c>
      <c r="E71" s="11">
        <v>3</v>
      </c>
      <c r="F71" s="30">
        <f>Max!$B$2*C71</f>
        <v>178.5</v>
      </c>
      <c r="G71" s="3">
        <f>D71*E71</f>
        <v>6</v>
      </c>
      <c r="H71" s="3">
        <f>G71*F71</f>
        <v>1071</v>
      </c>
    </row>
    <row r="72" spans="1:10" ht="12.75" customHeight="1">
      <c r="A72" s="26">
        <v>2</v>
      </c>
      <c r="B72" s="13" t="s">
        <v>107</v>
      </c>
      <c r="C72" s="16">
        <v>0.5</v>
      </c>
      <c r="D72" s="15">
        <v>3</v>
      </c>
      <c r="E72" s="15">
        <v>1</v>
      </c>
      <c r="F72" s="31">
        <f>Max!$B$3*C72</f>
        <v>100</v>
      </c>
      <c r="I72" s="3">
        <f aca="true" t="shared" si="1" ref="I72:I77">D72*E72</f>
        <v>3</v>
      </c>
      <c r="J72" s="3">
        <f aca="true" t="shared" si="2" ref="J72:J77">I72*F72</f>
        <v>300</v>
      </c>
    </row>
    <row r="73" spans="1:10" ht="12.75" customHeight="1">
      <c r="A73" s="26"/>
      <c r="B73" s="13"/>
      <c r="C73" s="16">
        <v>0.6</v>
      </c>
      <c r="D73" s="15">
        <v>3</v>
      </c>
      <c r="E73" s="15">
        <v>1</v>
      </c>
      <c r="F73" s="31">
        <f>Max!$B$3*C73</f>
        <v>120</v>
      </c>
      <c r="I73" s="3">
        <f t="shared" si="1"/>
        <v>3</v>
      </c>
      <c r="J73" s="3">
        <f t="shared" si="2"/>
        <v>360</v>
      </c>
    </row>
    <row r="74" spans="1:10" ht="12.75" customHeight="1">
      <c r="A74" s="26"/>
      <c r="B74" s="13"/>
      <c r="C74" s="16">
        <v>0.7</v>
      </c>
      <c r="D74" s="15">
        <v>3</v>
      </c>
      <c r="E74" s="15">
        <v>2</v>
      </c>
      <c r="F74" s="31">
        <f>Max!$B$3*C74</f>
        <v>140</v>
      </c>
      <c r="I74" s="3">
        <f t="shared" si="1"/>
        <v>6</v>
      </c>
      <c r="J74" s="3">
        <f t="shared" si="2"/>
        <v>840</v>
      </c>
    </row>
    <row r="75" spans="1:10" ht="12.75" customHeight="1">
      <c r="A75" s="26"/>
      <c r="B75" s="13"/>
      <c r="C75" s="16">
        <v>0.8</v>
      </c>
      <c r="D75" s="15">
        <v>2</v>
      </c>
      <c r="E75" s="15">
        <v>2</v>
      </c>
      <c r="F75" s="31">
        <f>Max!$B$3*C75</f>
        <v>160</v>
      </c>
      <c r="I75" s="3">
        <f t="shared" si="1"/>
        <v>4</v>
      </c>
      <c r="J75" s="3">
        <f t="shared" si="2"/>
        <v>640</v>
      </c>
    </row>
    <row r="76" spans="1:10" ht="12.75" customHeight="1">
      <c r="A76" s="26"/>
      <c r="B76" s="13"/>
      <c r="C76" s="16">
        <v>0.9</v>
      </c>
      <c r="D76" s="15">
        <v>1</v>
      </c>
      <c r="E76" s="15">
        <v>2</v>
      </c>
      <c r="F76" s="31">
        <f>Max!$B$3*C76</f>
        <v>180</v>
      </c>
      <c r="I76" s="3">
        <f t="shared" si="1"/>
        <v>2</v>
      </c>
      <c r="J76" s="3">
        <f t="shared" si="2"/>
        <v>360</v>
      </c>
    </row>
    <row r="77" spans="1:10" ht="12.75" customHeight="1">
      <c r="A77" s="26"/>
      <c r="B77" s="13"/>
      <c r="C77" s="16">
        <v>0.8</v>
      </c>
      <c r="D77" s="15">
        <v>2</v>
      </c>
      <c r="E77" s="15">
        <v>2</v>
      </c>
      <c r="F77" s="31">
        <f>Max!$B$3*C77</f>
        <v>160</v>
      </c>
      <c r="I77" s="3">
        <f t="shared" si="1"/>
        <v>4</v>
      </c>
      <c r="J77" s="3">
        <f t="shared" si="2"/>
        <v>640</v>
      </c>
    </row>
    <row r="78" spans="1:6" ht="12.75" customHeight="1">
      <c r="A78" s="44">
        <v>3</v>
      </c>
      <c r="B78" s="45" t="s">
        <v>73</v>
      </c>
      <c r="C78" s="47"/>
      <c r="D78" s="46">
        <v>8</v>
      </c>
      <c r="E78" s="46">
        <v>4</v>
      </c>
      <c r="F78" s="48"/>
    </row>
    <row r="79" spans="1:8" ht="12.75" customHeight="1">
      <c r="A79" s="25">
        <v>4</v>
      </c>
      <c r="B79" s="9" t="s">
        <v>4</v>
      </c>
      <c r="C79" s="12">
        <v>0.5</v>
      </c>
      <c r="D79" s="11">
        <v>4</v>
      </c>
      <c r="E79" s="11">
        <v>1</v>
      </c>
      <c r="F79" s="30">
        <f>Max!$B$2*C79</f>
        <v>105</v>
      </c>
      <c r="G79" s="3">
        <f>D79*E79</f>
        <v>4</v>
      </c>
      <c r="H79" s="3">
        <f>G79*F79</f>
        <v>420</v>
      </c>
    </row>
    <row r="80" spans="1:8" ht="12.75" customHeight="1">
      <c r="A80" s="25"/>
      <c r="B80" s="9"/>
      <c r="C80" s="12">
        <v>0.6</v>
      </c>
      <c r="D80" s="11">
        <v>4</v>
      </c>
      <c r="E80" s="11">
        <v>1</v>
      </c>
      <c r="F80" s="30">
        <f>Max!$B$2*C80</f>
        <v>126</v>
      </c>
      <c r="G80" s="3">
        <f>D80*E80</f>
        <v>4</v>
      </c>
      <c r="H80" s="3">
        <f>G80*F80</f>
        <v>504</v>
      </c>
    </row>
    <row r="81" spans="1:8" ht="12.75" customHeight="1">
      <c r="A81" s="25"/>
      <c r="B81" s="9"/>
      <c r="C81" s="12">
        <v>0.7</v>
      </c>
      <c r="D81" s="11">
        <v>4</v>
      </c>
      <c r="E81" s="11">
        <v>4</v>
      </c>
      <c r="F81" s="30">
        <f>Max!$B$2*C81</f>
        <v>147</v>
      </c>
      <c r="G81" s="3">
        <f>D81*E81</f>
        <v>16</v>
      </c>
      <c r="H81" s="3">
        <f>G81*F81</f>
        <v>2352</v>
      </c>
    </row>
    <row r="82" spans="1:8" ht="12.75" customHeight="1">
      <c r="A82" s="50">
        <v>5</v>
      </c>
      <c r="B82" s="51" t="s">
        <v>10</v>
      </c>
      <c r="C82" s="53"/>
      <c r="D82" s="52">
        <v>10</v>
      </c>
      <c r="E82" s="52">
        <v>3</v>
      </c>
      <c r="F82" s="54"/>
      <c r="G82" s="3"/>
      <c r="H82" s="3"/>
    </row>
    <row r="83" ht="12.75" customHeight="1"/>
    <row r="84" spans="1:6" ht="12.75" customHeight="1">
      <c r="A84" s="4" t="s">
        <v>101</v>
      </c>
      <c r="C84" s="7" t="s">
        <v>8</v>
      </c>
      <c r="D84" s="5" t="s">
        <v>6</v>
      </c>
      <c r="E84" s="6" t="s">
        <v>7</v>
      </c>
      <c r="F84" s="29" t="s">
        <v>9</v>
      </c>
    </row>
    <row r="85" spans="1:12" ht="12.75" customHeight="1">
      <c r="A85" s="28">
        <v>1</v>
      </c>
      <c r="B85" s="21" t="s">
        <v>11</v>
      </c>
      <c r="C85" s="24">
        <v>0.5</v>
      </c>
      <c r="D85" s="23">
        <v>3</v>
      </c>
      <c r="E85" s="23">
        <v>1</v>
      </c>
      <c r="F85" s="32">
        <f>Max!$B$4*C85</f>
        <v>110</v>
      </c>
      <c r="K85" s="3">
        <f>D85*E85</f>
        <v>3</v>
      </c>
      <c r="L85" s="3">
        <f>K85*F85</f>
        <v>330</v>
      </c>
    </row>
    <row r="86" spans="1:12" ht="12.75" customHeight="1">
      <c r="A86" s="28"/>
      <c r="B86" s="21"/>
      <c r="C86" s="24">
        <v>0.6</v>
      </c>
      <c r="D86" s="23">
        <v>3</v>
      </c>
      <c r="E86" s="23">
        <v>1</v>
      </c>
      <c r="F86" s="32">
        <f>Max!$B$4*C86</f>
        <v>132</v>
      </c>
      <c r="K86" s="3">
        <f>D86*E86</f>
        <v>3</v>
      </c>
      <c r="L86" s="3">
        <f>K86*F86</f>
        <v>396</v>
      </c>
    </row>
    <row r="87" spans="1:12" ht="12.75" customHeight="1">
      <c r="A87" s="28"/>
      <c r="B87" s="21"/>
      <c r="C87" s="24">
        <v>0.7</v>
      </c>
      <c r="D87" s="23">
        <v>3</v>
      </c>
      <c r="E87" s="23">
        <v>2</v>
      </c>
      <c r="F87" s="32">
        <f>Max!$B$4*C87</f>
        <v>154</v>
      </c>
      <c r="K87" s="3">
        <f>D87*E87</f>
        <v>6</v>
      </c>
      <c r="L87" s="3">
        <f>K87*F87</f>
        <v>924</v>
      </c>
    </row>
    <row r="88" spans="1:12" ht="12.75" customHeight="1">
      <c r="A88" s="28"/>
      <c r="B88" s="21"/>
      <c r="C88" s="24">
        <v>0.8</v>
      </c>
      <c r="D88" s="23">
        <v>3</v>
      </c>
      <c r="E88" s="23">
        <v>3</v>
      </c>
      <c r="F88" s="32">
        <f>Max!$B$4*C88</f>
        <v>176</v>
      </c>
      <c r="K88" s="3">
        <f>D88*E88</f>
        <v>9</v>
      </c>
      <c r="L88" s="3">
        <f>K88*F88</f>
        <v>1584</v>
      </c>
    </row>
    <row r="89" spans="1:12" ht="12.75" customHeight="1">
      <c r="A89" s="28"/>
      <c r="B89" s="21"/>
      <c r="C89" s="24">
        <v>0.85</v>
      </c>
      <c r="D89" s="23">
        <v>2</v>
      </c>
      <c r="E89" s="23">
        <v>3</v>
      </c>
      <c r="F89" s="32">
        <f>Max!$B$4*C89</f>
        <v>187</v>
      </c>
      <c r="K89" s="3">
        <f>D89*E89</f>
        <v>6</v>
      </c>
      <c r="L89" s="3">
        <f>K89*F89</f>
        <v>1122</v>
      </c>
    </row>
    <row r="90" spans="1:10" ht="12.75" customHeight="1">
      <c r="A90" s="26">
        <v>2</v>
      </c>
      <c r="B90" s="13" t="s">
        <v>107</v>
      </c>
      <c r="C90" s="16">
        <v>0.5</v>
      </c>
      <c r="D90" s="15">
        <v>3</v>
      </c>
      <c r="E90" s="15">
        <v>1</v>
      </c>
      <c r="F90" s="31">
        <f>Max!$B$3*C90</f>
        <v>100</v>
      </c>
      <c r="I90" s="3">
        <f>D90*E90</f>
        <v>3</v>
      </c>
      <c r="J90" s="3">
        <f>I90*F90</f>
        <v>300</v>
      </c>
    </row>
    <row r="91" spans="1:10" ht="12.75" customHeight="1">
      <c r="A91" s="26"/>
      <c r="B91" s="13"/>
      <c r="C91" s="16">
        <v>0.6</v>
      </c>
      <c r="D91" s="15">
        <v>3</v>
      </c>
      <c r="E91" s="15">
        <v>1</v>
      </c>
      <c r="F91" s="31">
        <f>Max!$B$3*C91</f>
        <v>120</v>
      </c>
      <c r="I91" s="3">
        <f>D91*E91</f>
        <v>3</v>
      </c>
      <c r="J91" s="3">
        <f>I91*F91</f>
        <v>360</v>
      </c>
    </row>
    <row r="92" spans="1:10" ht="12.75" customHeight="1">
      <c r="A92" s="26"/>
      <c r="B92" s="13"/>
      <c r="C92" s="16">
        <v>0.7</v>
      </c>
      <c r="D92" s="15">
        <v>3</v>
      </c>
      <c r="E92" s="15">
        <v>2</v>
      </c>
      <c r="F92" s="31">
        <f>Max!$B$3*C92</f>
        <v>140</v>
      </c>
      <c r="I92" s="3">
        <f>D92*E92</f>
        <v>6</v>
      </c>
      <c r="J92" s="3">
        <f>I92*F92</f>
        <v>840</v>
      </c>
    </row>
    <row r="93" spans="1:10" ht="12.75" customHeight="1">
      <c r="A93" s="26"/>
      <c r="B93" s="13"/>
      <c r="C93" s="16">
        <v>0.8</v>
      </c>
      <c r="D93" s="15">
        <v>3</v>
      </c>
      <c r="E93" s="15">
        <v>5</v>
      </c>
      <c r="F93" s="31">
        <f>Max!$B$3*C93</f>
        <v>160</v>
      </c>
      <c r="I93" s="3">
        <f>D93*E93</f>
        <v>15</v>
      </c>
      <c r="J93" s="3">
        <f>I93*F93</f>
        <v>2400</v>
      </c>
    </row>
    <row r="94" spans="1:6" ht="12.75" customHeight="1">
      <c r="A94" s="44">
        <v>3</v>
      </c>
      <c r="B94" s="45" t="s">
        <v>73</v>
      </c>
      <c r="C94" s="47"/>
      <c r="D94" s="46">
        <v>10</v>
      </c>
      <c r="E94" s="46">
        <v>5</v>
      </c>
      <c r="F94" s="48"/>
    </row>
    <row r="95" spans="1:12" ht="12.75" customHeight="1">
      <c r="A95" s="28">
        <v>4</v>
      </c>
      <c r="B95" s="21" t="s">
        <v>12</v>
      </c>
      <c r="C95" s="24">
        <v>0.55</v>
      </c>
      <c r="D95" s="23">
        <v>3</v>
      </c>
      <c r="E95" s="23">
        <v>1</v>
      </c>
      <c r="F95" s="32">
        <f>Max!$B$4*C95</f>
        <v>121.00000000000001</v>
      </c>
      <c r="K95" s="3">
        <f>D95*E95</f>
        <v>3</v>
      </c>
      <c r="L95" s="3">
        <f>K95*F95</f>
        <v>363.00000000000006</v>
      </c>
    </row>
    <row r="96" spans="1:12" ht="12.75" customHeight="1">
      <c r="A96" s="28"/>
      <c r="B96" s="21"/>
      <c r="C96" s="24">
        <v>0.65</v>
      </c>
      <c r="D96" s="23">
        <v>3</v>
      </c>
      <c r="E96" s="23">
        <v>1</v>
      </c>
      <c r="F96" s="32">
        <f>Max!$B$4*C96</f>
        <v>143</v>
      </c>
      <c r="K96" s="3">
        <f>D96*E96</f>
        <v>3</v>
      </c>
      <c r="L96" s="3">
        <f>K96*F96</f>
        <v>429</v>
      </c>
    </row>
    <row r="97" spans="1:12" ht="12.75" customHeight="1">
      <c r="A97" s="28"/>
      <c r="B97" s="21"/>
      <c r="C97" s="24">
        <v>0.75</v>
      </c>
      <c r="D97" s="23">
        <v>3</v>
      </c>
      <c r="E97" s="23">
        <v>4</v>
      </c>
      <c r="F97" s="32">
        <f>Max!$B$4*C97</f>
        <v>165</v>
      </c>
      <c r="K97" s="3">
        <f>D97*E97</f>
        <v>12</v>
      </c>
      <c r="L97" s="3">
        <f>K97*F97</f>
        <v>1980</v>
      </c>
    </row>
    <row r="98" spans="1:6" ht="12.75" customHeight="1">
      <c r="A98" s="27">
        <v>5</v>
      </c>
      <c r="B98" s="17" t="s">
        <v>75</v>
      </c>
      <c r="C98" s="20"/>
      <c r="D98" s="19">
        <v>5</v>
      </c>
      <c r="E98" s="19">
        <v>5</v>
      </c>
      <c r="F98" s="34"/>
    </row>
    <row r="99" ht="12.75" customHeight="1"/>
    <row r="100" spans="1:6" ht="12.75" customHeight="1">
      <c r="A100" s="4" t="s">
        <v>102</v>
      </c>
      <c r="C100" s="7" t="s">
        <v>8</v>
      </c>
      <c r="D100" s="5" t="s">
        <v>6</v>
      </c>
      <c r="E100" s="6" t="s">
        <v>7</v>
      </c>
      <c r="F100" s="29" t="s">
        <v>9</v>
      </c>
    </row>
    <row r="101" spans="1:8" ht="12.75" customHeight="1">
      <c r="A101" s="25">
        <v>1</v>
      </c>
      <c r="B101" s="9" t="s">
        <v>4</v>
      </c>
      <c r="C101" s="12">
        <v>0.5</v>
      </c>
      <c r="D101" s="11">
        <v>3</v>
      </c>
      <c r="E101" s="11">
        <v>1</v>
      </c>
      <c r="F101" s="30">
        <f>Max!$B$2*C101</f>
        <v>105</v>
      </c>
      <c r="G101" s="3">
        <f>D101*E101</f>
        <v>3</v>
      </c>
      <c r="H101" s="3">
        <f>G101*F101</f>
        <v>315</v>
      </c>
    </row>
    <row r="102" spans="1:8" ht="12.75" customHeight="1">
      <c r="A102" s="25"/>
      <c r="B102" s="9"/>
      <c r="C102" s="12">
        <v>0.6</v>
      </c>
      <c r="D102" s="11">
        <v>3</v>
      </c>
      <c r="E102" s="11">
        <v>1</v>
      </c>
      <c r="F102" s="30">
        <f>Max!$B$2*C102</f>
        <v>126</v>
      </c>
      <c r="G102" s="3">
        <f>D102*E102</f>
        <v>3</v>
      </c>
      <c r="H102" s="3">
        <f>G102*F102</f>
        <v>378</v>
      </c>
    </row>
    <row r="103" spans="1:8" ht="12.75" customHeight="1">
      <c r="A103" s="25"/>
      <c r="B103" s="9"/>
      <c r="C103" s="12">
        <v>0.7</v>
      </c>
      <c r="D103" s="11">
        <v>3</v>
      </c>
      <c r="E103" s="11">
        <v>2</v>
      </c>
      <c r="F103" s="30">
        <f>Max!$B$2*C103</f>
        <v>147</v>
      </c>
      <c r="G103" s="3">
        <f>D103*E103</f>
        <v>6</v>
      </c>
      <c r="H103" s="3">
        <f>G103*F103</f>
        <v>882</v>
      </c>
    </row>
    <row r="104" spans="1:8" ht="12.75" customHeight="1">
      <c r="A104" s="25"/>
      <c r="B104" s="9"/>
      <c r="C104" s="12">
        <v>0.8</v>
      </c>
      <c r="D104" s="11">
        <v>3</v>
      </c>
      <c r="E104" s="11">
        <v>5</v>
      </c>
      <c r="F104" s="30">
        <f>Max!$B$2*C104</f>
        <v>168</v>
      </c>
      <c r="G104" s="3">
        <f>D104*E104</f>
        <v>15</v>
      </c>
      <c r="H104" s="3">
        <f>G104*F104</f>
        <v>2520</v>
      </c>
    </row>
    <row r="105" spans="1:10" ht="12.75" customHeight="1">
      <c r="A105" s="26">
        <v>2</v>
      </c>
      <c r="B105" s="13" t="s">
        <v>107</v>
      </c>
      <c r="C105" s="16">
        <v>0.5</v>
      </c>
      <c r="D105" s="15">
        <v>3</v>
      </c>
      <c r="E105" s="15">
        <v>1</v>
      </c>
      <c r="F105" s="31">
        <f>Max!$B$3*C105</f>
        <v>100</v>
      </c>
      <c r="I105" s="3">
        <f>D105*E105</f>
        <v>3</v>
      </c>
      <c r="J105" s="3">
        <f>I105*F105</f>
        <v>300</v>
      </c>
    </row>
    <row r="106" spans="1:10" ht="12.75" customHeight="1">
      <c r="A106" s="26"/>
      <c r="B106" s="13"/>
      <c r="C106" s="16">
        <v>0.6</v>
      </c>
      <c r="D106" s="15">
        <v>3</v>
      </c>
      <c r="E106" s="15">
        <v>1</v>
      </c>
      <c r="F106" s="31">
        <f>Max!$B$3*C106</f>
        <v>120</v>
      </c>
      <c r="I106" s="3">
        <f>D106*E106</f>
        <v>3</v>
      </c>
      <c r="J106" s="3">
        <f>I106*F106</f>
        <v>360</v>
      </c>
    </row>
    <row r="107" spans="1:10" ht="12.75" customHeight="1">
      <c r="A107" s="26"/>
      <c r="B107" s="13"/>
      <c r="C107" s="16">
        <v>0.7</v>
      </c>
      <c r="D107" s="15">
        <v>3</v>
      </c>
      <c r="E107" s="15">
        <v>2</v>
      </c>
      <c r="F107" s="31">
        <f>Max!$B$3*C107</f>
        <v>140</v>
      </c>
      <c r="I107" s="3">
        <f>D107*E107</f>
        <v>6</v>
      </c>
      <c r="J107" s="3">
        <f>I107*F107</f>
        <v>840</v>
      </c>
    </row>
    <row r="108" spans="1:10" ht="12.75" customHeight="1">
      <c r="A108" s="26"/>
      <c r="B108" s="13"/>
      <c r="C108" s="16">
        <v>0.8</v>
      </c>
      <c r="D108" s="15">
        <v>2</v>
      </c>
      <c r="E108" s="15">
        <v>2</v>
      </c>
      <c r="F108" s="31">
        <f>Max!$B$3*C108</f>
        <v>160</v>
      </c>
      <c r="I108" s="3">
        <f>D108*E108</f>
        <v>4</v>
      </c>
      <c r="J108" s="3">
        <f>I108*F108</f>
        <v>640</v>
      </c>
    </row>
    <row r="109" spans="1:10" ht="12.75" customHeight="1">
      <c r="A109" s="26"/>
      <c r="B109" s="13"/>
      <c r="C109" s="16">
        <v>0.85</v>
      </c>
      <c r="D109" s="15">
        <v>1</v>
      </c>
      <c r="E109" s="15">
        <v>3</v>
      </c>
      <c r="F109" s="31">
        <f>Max!$B$3*C109</f>
        <v>170</v>
      </c>
      <c r="I109" s="3">
        <f>D109*E109</f>
        <v>3</v>
      </c>
      <c r="J109" s="3">
        <f>I109*F109</f>
        <v>510</v>
      </c>
    </row>
    <row r="110" spans="1:6" ht="12.75" customHeight="1">
      <c r="A110" s="27">
        <v>3</v>
      </c>
      <c r="B110" s="17" t="s">
        <v>73</v>
      </c>
      <c r="C110" s="20"/>
      <c r="D110" s="18">
        <v>10</v>
      </c>
      <c r="E110" s="19">
        <v>5</v>
      </c>
      <c r="F110" s="34"/>
    </row>
    <row r="111" spans="1:8" ht="12.75" customHeight="1">
      <c r="A111" s="25">
        <v>4</v>
      </c>
      <c r="B111" s="9" t="s">
        <v>4</v>
      </c>
      <c r="C111" s="12">
        <v>0.55</v>
      </c>
      <c r="D111" s="11">
        <v>3</v>
      </c>
      <c r="E111" s="11">
        <v>1</v>
      </c>
      <c r="F111" s="30">
        <f>Max!$B$2*C111</f>
        <v>115.50000000000001</v>
      </c>
      <c r="G111" s="3">
        <f>D111*E111</f>
        <v>3</v>
      </c>
      <c r="H111" s="3">
        <f>G111*F111</f>
        <v>346.50000000000006</v>
      </c>
    </row>
    <row r="112" spans="1:8" ht="12.75" customHeight="1">
      <c r="A112" s="25"/>
      <c r="B112" s="9"/>
      <c r="C112" s="12">
        <v>0.65</v>
      </c>
      <c r="D112" s="11">
        <v>3</v>
      </c>
      <c r="E112" s="11">
        <v>1</v>
      </c>
      <c r="F112" s="30">
        <f>Max!$B$2*C112</f>
        <v>136.5</v>
      </c>
      <c r="G112" s="3">
        <f>D112*E112</f>
        <v>3</v>
      </c>
      <c r="H112" s="3">
        <f>G112*F112</f>
        <v>409.5</v>
      </c>
    </row>
    <row r="113" spans="1:8" ht="12.75" customHeight="1">
      <c r="A113" s="25"/>
      <c r="B113" s="9"/>
      <c r="C113" s="12">
        <v>0.75</v>
      </c>
      <c r="D113" s="11">
        <v>2</v>
      </c>
      <c r="E113" s="11">
        <v>4</v>
      </c>
      <c r="F113" s="30">
        <f>Max!$B$2*C113</f>
        <v>157.5</v>
      </c>
      <c r="G113" s="3">
        <f>D113*E113</f>
        <v>8</v>
      </c>
      <c r="H113" s="3">
        <f>G113*F113</f>
        <v>1260</v>
      </c>
    </row>
    <row r="114" spans="1:6" ht="12.75" customHeight="1">
      <c r="A114" s="50">
        <v>5</v>
      </c>
      <c r="B114" s="51" t="s">
        <v>10</v>
      </c>
      <c r="C114" s="53"/>
      <c r="D114" s="52">
        <v>10</v>
      </c>
      <c r="E114" s="52">
        <v>3</v>
      </c>
      <c r="F114" s="54"/>
    </row>
    <row r="115" spans="3:6" ht="12.75" customHeight="1">
      <c r="C115" s="7"/>
      <c r="D115" s="5"/>
      <c r="E115" s="6"/>
      <c r="F115" s="29"/>
    </row>
    <row r="116" spans="1:6" ht="12.75" customHeight="1">
      <c r="A116" s="4" t="s">
        <v>103</v>
      </c>
      <c r="C116" s="7" t="s">
        <v>8</v>
      </c>
      <c r="D116" s="5" t="s">
        <v>6</v>
      </c>
      <c r="E116" s="6" t="s">
        <v>7</v>
      </c>
      <c r="F116" s="29" t="s">
        <v>9</v>
      </c>
    </row>
    <row r="117" spans="1:10" ht="12.75" customHeight="1">
      <c r="A117" s="26">
        <v>1</v>
      </c>
      <c r="B117" s="13" t="s">
        <v>107</v>
      </c>
      <c r="C117" s="16">
        <v>0.55</v>
      </c>
      <c r="D117" s="15">
        <v>3</v>
      </c>
      <c r="E117" s="15">
        <v>1</v>
      </c>
      <c r="F117" s="31">
        <f>Max!$B$3*C117</f>
        <v>110.00000000000001</v>
      </c>
      <c r="I117" s="3">
        <f>D117*E117</f>
        <v>3</v>
      </c>
      <c r="J117" s="3">
        <f>I117*F117</f>
        <v>330.00000000000006</v>
      </c>
    </row>
    <row r="118" spans="1:10" ht="12.75" customHeight="1">
      <c r="A118" s="26"/>
      <c r="B118" s="13"/>
      <c r="C118" s="16">
        <v>0.65</v>
      </c>
      <c r="D118" s="15">
        <v>3</v>
      </c>
      <c r="E118" s="15">
        <v>2</v>
      </c>
      <c r="F118" s="31">
        <f>Max!$B$3*C118</f>
        <v>130</v>
      </c>
      <c r="I118" s="3">
        <f>D118*E118</f>
        <v>6</v>
      </c>
      <c r="J118" s="3">
        <f>I118*F118</f>
        <v>780</v>
      </c>
    </row>
    <row r="119" spans="1:10" ht="12.75" customHeight="1">
      <c r="A119" s="26"/>
      <c r="B119" s="13"/>
      <c r="C119" s="16">
        <v>0.75</v>
      </c>
      <c r="D119" s="15">
        <v>3</v>
      </c>
      <c r="E119" s="15">
        <v>5</v>
      </c>
      <c r="F119" s="31">
        <f>Max!$B$3*C119</f>
        <v>150</v>
      </c>
      <c r="I119" s="3">
        <f>D119*E119</f>
        <v>15</v>
      </c>
      <c r="J119" s="3">
        <f>I119*F119</f>
        <v>2250</v>
      </c>
    </row>
    <row r="120" spans="1:6" ht="12.75" customHeight="1">
      <c r="A120" s="27">
        <v>2</v>
      </c>
      <c r="B120" s="17" t="s">
        <v>105</v>
      </c>
      <c r="C120" s="20"/>
      <c r="D120" s="19">
        <v>4</v>
      </c>
      <c r="E120" s="19">
        <v>5</v>
      </c>
      <c r="F120" s="34"/>
    </row>
    <row r="121" spans="1:12" ht="12.75" customHeight="1">
      <c r="A121" s="28">
        <v>3</v>
      </c>
      <c r="B121" s="21" t="s">
        <v>11</v>
      </c>
      <c r="C121" s="24">
        <v>0.5</v>
      </c>
      <c r="D121" s="23">
        <v>3</v>
      </c>
      <c r="E121" s="23">
        <v>1</v>
      </c>
      <c r="F121" s="32">
        <f>Max!$B$4*C121</f>
        <v>110</v>
      </c>
      <c r="K121" s="3">
        <f>D121*E121</f>
        <v>3</v>
      </c>
      <c r="L121" s="3">
        <f>K121*F121</f>
        <v>330</v>
      </c>
    </row>
    <row r="122" spans="1:12" ht="12.75" customHeight="1">
      <c r="A122" s="28"/>
      <c r="B122" s="21"/>
      <c r="C122" s="24">
        <v>0.6</v>
      </c>
      <c r="D122" s="23">
        <v>3</v>
      </c>
      <c r="E122" s="23">
        <v>1</v>
      </c>
      <c r="F122" s="32">
        <f>Max!$B$4*C122</f>
        <v>132</v>
      </c>
      <c r="K122" s="3">
        <f>D122*E122</f>
        <v>3</v>
      </c>
      <c r="L122" s="3">
        <f>K122*F122</f>
        <v>396</v>
      </c>
    </row>
    <row r="123" spans="1:12" ht="12.75" customHeight="1">
      <c r="A123" s="28"/>
      <c r="B123" s="21"/>
      <c r="C123" s="24">
        <v>0.7</v>
      </c>
      <c r="D123" s="23">
        <v>3</v>
      </c>
      <c r="E123" s="23">
        <v>2</v>
      </c>
      <c r="F123" s="32">
        <f>Max!$B$4*C123</f>
        <v>154</v>
      </c>
      <c r="K123" s="3">
        <f>D123*E123</f>
        <v>6</v>
      </c>
      <c r="L123" s="3">
        <f>K123*F123</f>
        <v>924</v>
      </c>
    </row>
    <row r="124" spans="1:12" ht="12.75" customHeight="1">
      <c r="A124" s="28"/>
      <c r="B124" s="21"/>
      <c r="C124" s="24">
        <v>0.8</v>
      </c>
      <c r="D124" s="23">
        <v>2</v>
      </c>
      <c r="E124" s="23">
        <v>6</v>
      </c>
      <c r="F124" s="32">
        <f>Max!$B$4*C124</f>
        <v>176</v>
      </c>
      <c r="K124" s="3">
        <f>D124*E124</f>
        <v>12</v>
      </c>
      <c r="L124" s="3">
        <f>K124*F124</f>
        <v>2112</v>
      </c>
    </row>
    <row r="125" spans="1:6" ht="12.75" customHeight="1">
      <c r="A125" s="27">
        <v>4</v>
      </c>
      <c r="B125" s="17" t="s">
        <v>88</v>
      </c>
      <c r="C125" s="20"/>
      <c r="D125" s="19">
        <v>5</v>
      </c>
      <c r="E125" s="19">
        <v>5</v>
      </c>
      <c r="F125" s="34"/>
    </row>
    <row r="126" spans="7:12" ht="12.75" customHeight="1">
      <c r="G126" s="214">
        <f aca="true" t="shared" si="3" ref="G126:L126">SUM(G67:G125)</f>
        <v>92</v>
      </c>
      <c r="H126" s="214">
        <f t="shared" si="3"/>
        <v>13545</v>
      </c>
      <c r="I126" s="214">
        <f t="shared" si="3"/>
        <v>92</v>
      </c>
      <c r="J126" s="214">
        <f t="shared" si="3"/>
        <v>13050</v>
      </c>
      <c r="K126" s="214">
        <f t="shared" si="3"/>
        <v>69</v>
      </c>
      <c r="L126" s="214">
        <f t="shared" si="3"/>
        <v>10890</v>
      </c>
    </row>
    <row r="127" spans="1:2" ht="12.75" customHeight="1">
      <c r="A127" s="4" t="s">
        <v>17</v>
      </c>
      <c r="B127" s="4"/>
    </row>
    <row r="128" spans="1:6" ht="12.75" customHeight="1">
      <c r="A128" s="4" t="s">
        <v>100</v>
      </c>
      <c r="C128" s="7" t="s">
        <v>8</v>
      </c>
      <c r="D128" s="5" t="s">
        <v>6</v>
      </c>
      <c r="E128" s="6" t="s">
        <v>7</v>
      </c>
      <c r="F128" s="29" t="s">
        <v>9</v>
      </c>
    </row>
    <row r="129" spans="1:10" ht="12.75" customHeight="1">
      <c r="A129" s="26">
        <v>1</v>
      </c>
      <c r="B129" s="13" t="s">
        <v>107</v>
      </c>
      <c r="C129" s="16">
        <v>0.5</v>
      </c>
      <c r="D129" s="15">
        <v>3</v>
      </c>
      <c r="E129" s="15">
        <v>1</v>
      </c>
      <c r="F129" s="31">
        <f>Max!$B$3*C129</f>
        <v>100</v>
      </c>
      <c r="I129" s="3">
        <f>D129*E129</f>
        <v>3</v>
      </c>
      <c r="J129" s="3">
        <f>I129*F129</f>
        <v>300</v>
      </c>
    </row>
    <row r="130" spans="1:10" ht="12.75" customHeight="1">
      <c r="A130" s="26"/>
      <c r="B130" s="13"/>
      <c r="C130" s="16">
        <v>0.6</v>
      </c>
      <c r="D130" s="15">
        <v>3</v>
      </c>
      <c r="E130" s="15">
        <v>1</v>
      </c>
      <c r="F130" s="31">
        <f>Max!$B$3*C130</f>
        <v>120</v>
      </c>
      <c r="I130" s="3">
        <f>D130*E130</f>
        <v>3</v>
      </c>
      <c r="J130" s="3">
        <f>I130*F130</f>
        <v>360</v>
      </c>
    </row>
    <row r="131" spans="1:10" ht="12.75" customHeight="1">
      <c r="A131" s="26"/>
      <c r="B131" s="13"/>
      <c r="C131" s="16">
        <v>0.7</v>
      </c>
      <c r="D131" s="15">
        <v>3</v>
      </c>
      <c r="E131" s="15">
        <v>2</v>
      </c>
      <c r="F131" s="31">
        <f>Max!$B$3*C131</f>
        <v>140</v>
      </c>
      <c r="I131" s="3">
        <f>D131*E131</f>
        <v>6</v>
      </c>
      <c r="J131" s="3">
        <f>I131*F131</f>
        <v>840</v>
      </c>
    </row>
    <row r="132" spans="1:10" ht="12.75" customHeight="1">
      <c r="A132" s="26"/>
      <c r="B132" s="13"/>
      <c r="C132" s="16">
        <v>0.8</v>
      </c>
      <c r="D132" s="15">
        <v>2</v>
      </c>
      <c r="E132" s="15">
        <v>2</v>
      </c>
      <c r="F132" s="31">
        <f>Max!$B$3*C132</f>
        <v>160</v>
      </c>
      <c r="I132" s="3">
        <f>D132*E132</f>
        <v>4</v>
      </c>
      <c r="J132" s="3">
        <f>I132*F132</f>
        <v>640</v>
      </c>
    </row>
    <row r="133" spans="1:10" ht="12.75" customHeight="1">
      <c r="A133" s="26"/>
      <c r="B133" s="13"/>
      <c r="C133" s="16">
        <v>0.85</v>
      </c>
      <c r="D133" s="15">
        <v>1</v>
      </c>
      <c r="E133" s="15">
        <v>2</v>
      </c>
      <c r="F133" s="31">
        <f>Max!$B$3*C133</f>
        <v>170</v>
      </c>
      <c r="I133" s="3">
        <f>D133*E133</f>
        <v>2</v>
      </c>
      <c r="J133" s="3">
        <f>I133*F133</f>
        <v>340</v>
      </c>
    </row>
    <row r="134" spans="1:8" ht="12.75" customHeight="1">
      <c r="A134" s="25">
        <v>2</v>
      </c>
      <c r="B134" s="9" t="s">
        <v>4</v>
      </c>
      <c r="C134" s="12">
        <v>0.5</v>
      </c>
      <c r="D134" s="11">
        <v>3</v>
      </c>
      <c r="E134" s="11">
        <v>1</v>
      </c>
      <c r="F134" s="30">
        <f>Max!$B$2*C134</f>
        <v>105</v>
      </c>
      <c r="G134" s="3">
        <f>D134*E134</f>
        <v>3</v>
      </c>
      <c r="H134" s="3">
        <f>G134*F134</f>
        <v>315</v>
      </c>
    </row>
    <row r="135" spans="1:8" ht="12.75" customHeight="1">
      <c r="A135" s="25"/>
      <c r="B135" s="9"/>
      <c r="C135" s="12">
        <v>0.6</v>
      </c>
      <c r="D135" s="11">
        <v>3</v>
      </c>
      <c r="E135" s="11">
        <v>1</v>
      </c>
      <c r="F135" s="30">
        <f>Max!$B$2*C135</f>
        <v>126</v>
      </c>
      <c r="G135" s="3">
        <f>D135*E135</f>
        <v>3</v>
      </c>
      <c r="H135" s="3">
        <f>G135*F135</f>
        <v>378</v>
      </c>
    </row>
    <row r="136" spans="1:8" ht="12.75" customHeight="1">
      <c r="A136" s="25"/>
      <c r="B136" s="9"/>
      <c r="C136" s="12">
        <v>0.7</v>
      </c>
      <c r="D136" s="11">
        <v>3</v>
      </c>
      <c r="E136" s="11">
        <v>2</v>
      </c>
      <c r="F136" s="30">
        <f>Max!$B$2*C136</f>
        <v>147</v>
      </c>
      <c r="G136" s="3">
        <f>D136*E136</f>
        <v>6</v>
      </c>
      <c r="H136" s="3">
        <f>G136*F136</f>
        <v>882</v>
      </c>
    </row>
    <row r="137" spans="1:8" ht="12.75" customHeight="1">
      <c r="A137" s="25"/>
      <c r="B137" s="9"/>
      <c r="C137" s="12">
        <v>0.8</v>
      </c>
      <c r="D137" s="11">
        <v>2</v>
      </c>
      <c r="E137" s="11">
        <v>5</v>
      </c>
      <c r="F137" s="30">
        <f>Max!$B$2*C137</f>
        <v>168</v>
      </c>
      <c r="G137" s="3">
        <f>D137*E137</f>
        <v>10</v>
      </c>
      <c r="H137" s="3">
        <f>G137*F137</f>
        <v>1680</v>
      </c>
    </row>
    <row r="138" spans="1:10" ht="12.75" customHeight="1">
      <c r="A138" s="26">
        <v>3</v>
      </c>
      <c r="B138" s="13" t="s">
        <v>107</v>
      </c>
      <c r="C138" s="16">
        <v>0.55</v>
      </c>
      <c r="D138" s="15">
        <v>3</v>
      </c>
      <c r="E138" s="15">
        <v>1</v>
      </c>
      <c r="F138" s="31">
        <f>Max!$B$3*C138</f>
        <v>110.00000000000001</v>
      </c>
      <c r="I138" s="3">
        <f>D138*E138</f>
        <v>3</v>
      </c>
      <c r="J138" s="3">
        <f>I138*F138</f>
        <v>330.00000000000006</v>
      </c>
    </row>
    <row r="139" spans="1:10" ht="12.75" customHeight="1">
      <c r="A139" s="26"/>
      <c r="B139" s="13"/>
      <c r="C139" s="16">
        <v>0.65</v>
      </c>
      <c r="D139" s="15">
        <v>3</v>
      </c>
      <c r="E139" s="15">
        <v>1</v>
      </c>
      <c r="F139" s="31">
        <f>Max!$B$3*C139</f>
        <v>130</v>
      </c>
      <c r="I139" s="3">
        <f>D139*E139</f>
        <v>3</v>
      </c>
      <c r="J139" s="3">
        <f>I139*F139</f>
        <v>390</v>
      </c>
    </row>
    <row r="140" spans="1:10" ht="12.75" customHeight="1">
      <c r="A140" s="26"/>
      <c r="B140" s="13"/>
      <c r="C140" s="16">
        <v>0.75</v>
      </c>
      <c r="D140" s="15">
        <v>2</v>
      </c>
      <c r="E140" s="15">
        <v>4</v>
      </c>
      <c r="F140" s="31">
        <f>Max!$B$3*C140</f>
        <v>150</v>
      </c>
      <c r="I140" s="3">
        <f>D140*E140</f>
        <v>8</v>
      </c>
      <c r="J140" s="3">
        <f>I140*F140</f>
        <v>1200</v>
      </c>
    </row>
    <row r="141" spans="1:6" ht="12.75" customHeight="1">
      <c r="A141" s="44">
        <v>4</v>
      </c>
      <c r="B141" s="45" t="s">
        <v>73</v>
      </c>
      <c r="C141" s="47"/>
      <c r="D141" s="46">
        <v>8</v>
      </c>
      <c r="E141" s="46">
        <v>4</v>
      </c>
      <c r="F141" s="48"/>
    </row>
    <row r="142" spans="1:6" ht="12.75" customHeight="1">
      <c r="A142" s="50">
        <v>5</v>
      </c>
      <c r="B142" s="17" t="s">
        <v>75</v>
      </c>
      <c r="C142" s="53"/>
      <c r="D142" s="52">
        <v>4</v>
      </c>
      <c r="E142" s="52">
        <v>5</v>
      </c>
      <c r="F142" s="54"/>
    </row>
    <row r="143" ht="12.75" customHeight="1"/>
    <row r="144" spans="1:6" ht="12.75" customHeight="1">
      <c r="A144" s="4" t="s">
        <v>101</v>
      </c>
      <c r="C144" s="7" t="s">
        <v>8</v>
      </c>
      <c r="D144" s="5" t="s">
        <v>6</v>
      </c>
      <c r="E144" s="6" t="s">
        <v>7</v>
      </c>
      <c r="F144" s="29" t="s">
        <v>9</v>
      </c>
    </row>
    <row r="145" spans="1:10" ht="12.75" customHeight="1">
      <c r="A145" s="26">
        <v>1</v>
      </c>
      <c r="B145" s="13" t="s">
        <v>107</v>
      </c>
      <c r="C145" s="16">
        <v>0.5</v>
      </c>
      <c r="D145" s="15">
        <v>3</v>
      </c>
      <c r="E145" s="15">
        <v>1</v>
      </c>
      <c r="F145" s="31">
        <f>Max!$B$3*C145</f>
        <v>100</v>
      </c>
      <c r="I145" s="3">
        <f>D145*E145</f>
        <v>3</v>
      </c>
      <c r="J145" s="3">
        <f>I145*F145</f>
        <v>300</v>
      </c>
    </row>
    <row r="146" spans="1:10" ht="12.75" customHeight="1">
      <c r="A146" s="26"/>
      <c r="B146" s="13"/>
      <c r="C146" s="16">
        <v>0.6</v>
      </c>
      <c r="D146" s="15">
        <v>3</v>
      </c>
      <c r="E146" s="15">
        <v>2</v>
      </c>
      <c r="F146" s="31">
        <f>Max!$B$3*C146</f>
        <v>120</v>
      </c>
      <c r="I146" s="3">
        <f>D146*E146</f>
        <v>6</v>
      </c>
      <c r="J146" s="3">
        <f>I146*F146</f>
        <v>720</v>
      </c>
    </row>
    <row r="147" spans="1:10" ht="12.75" customHeight="1">
      <c r="A147" s="26"/>
      <c r="B147" s="13"/>
      <c r="C147" s="16">
        <v>0.7</v>
      </c>
      <c r="D147" s="15">
        <v>3</v>
      </c>
      <c r="E147" s="15">
        <v>2</v>
      </c>
      <c r="F147" s="31">
        <f>Max!$B$3*C147</f>
        <v>140</v>
      </c>
      <c r="I147" s="3">
        <f>D147*E147</f>
        <v>6</v>
      </c>
      <c r="J147" s="3">
        <f>I147*F147</f>
        <v>840</v>
      </c>
    </row>
    <row r="148" spans="1:10" ht="12.75" customHeight="1">
      <c r="A148" s="26"/>
      <c r="B148" s="13"/>
      <c r="C148" s="16">
        <v>0.8</v>
      </c>
      <c r="D148" s="15">
        <v>3</v>
      </c>
      <c r="E148" s="15">
        <v>6</v>
      </c>
      <c r="F148" s="31">
        <f>Max!$B$3*C148</f>
        <v>160</v>
      </c>
      <c r="I148" s="3">
        <f>D148*E148</f>
        <v>18</v>
      </c>
      <c r="J148" s="3">
        <f>I148*F148</f>
        <v>2880</v>
      </c>
    </row>
    <row r="149" spans="1:6" ht="12.75" customHeight="1">
      <c r="A149" s="44">
        <v>2</v>
      </c>
      <c r="B149" s="45" t="s">
        <v>73</v>
      </c>
      <c r="C149" s="47"/>
      <c r="D149" s="46">
        <v>8</v>
      </c>
      <c r="E149" s="46">
        <v>4</v>
      </c>
      <c r="F149" s="48"/>
    </row>
    <row r="150" spans="1:12" ht="12.75" customHeight="1">
      <c r="A150" s="28">
        <v>3</v>
      </c>
      <c r="B150" s="21" t="s">
        <v>11</v>
      </c>
      <c r="C150" s="24">
        <v>0.5</v>
      </c>
      <c r="D150" s="23">
        <v>3</v>
      </c>
      <c r="E150" s="23">
        <v>1</v>
      </c>
      <c r="F150" s="32">
        <f>Max!$B$4*C150</f>
        <v>110</v>
      </c>
      <c r="K150" s="3">
        <f>D150*E150</f>
        <v>3</v>
      </c>
      <c r="L150" s="3">
        <f>K150*F150</f>
        <v>330</v>
      </c>
    </row>
    <row r="151" spans="1:12" ht="12.75" customHeight="1">
      <c r="A151" s="28"/>
      <c r="B151" s="21"/>
      <c r="C151" s="24">
        <v>0.6</v>
      </c>
      <c r="D151" s="23">
        <v>3</v>
      </c>
      <c r="E151" s="23">
        <v>1</v>
      </c>
      <c r="F151" s="32">
        <f>Max!$B$4*C151</f>
        <v>132</v>
      </c>
      <c r="K151" s="3">
        <f>D151*E151</f>
        <v>3</v>
      </c>
      <c r="L151" s="3">
        <f>K151*F151</f>
        <v>396</v>
      </c>
    </row>
    <row r="152" spans="1:12" ht="12.75" customHeight="1">
      <c r="A152" s="28"/>
      <c r="B152" s="21"/>
      <c r="C152" s="24">
        <v>0.7</v>
      </c>
      <c r="D152" s="23">
        <v>2</v>
      </c>
      <c r="E152" s="23">
        <v>2</v>
      </c>
      <c r="F152" s="32">
        <f>Max!$B$4*C152</f>
        <v>154</v>
      </c>
      <c r="K152" s="3">
        <f>D152*E152</f>
        <v>4</v>
      </c>
      <c r="L152" s="3">
        <f>K152*F152</f>
        <v>616</v>
      </c>
    </row>
    <row r="153" spans="1:12" ht="12.75" customHeight="1">
      <c r="A153" s="28"/>
      <c r="B153" s="21"/>
      <c r="C153" s="24">
        <v>0.8</v>
      </c>
      <c r="D153" s="23">
        <v>2</v>
      </c>
      <c r="E153" s="23">
        <v>5</v>
      </c>
      <c r="F153" s="32">
        <f>Max!$B$4*C153</f>
        <v>176</v>
      </c>
      <c r="K153" s="3">
        <f>D153*E153</f>
        <v>10</v>
      </c>
      <c r="L153" s="3">
        <f>K153*F153</f>
        <v>1760</v>
      </c>
    </row>
    <row r="154" spans="1:6" ht="12.75" customHeight="1">
      <c r="A154" s="27">
        <v>4</v>
      </c>
      <c r="B154" s="17" t="s">
        <v>10</v>
      </c>
      <c r="C154" s="20"/>
      <c r="D154" s="19">
        <v>8</v>
      </c>
      <c r="E154" s="19">
        <v>3</v>
      </c>
      <c r="F154" s="34"/>
    </row>
    <row r="155" ht="12.75" customHeight="1"/>
    <row r="156" spans="1:6" ht="12.75" customHeight="1">
      <c r="A156" s="4" t="s">
        <v>102</v>
      </c>
      <c r="C156" s="7" t="s">
        <v>8</v>
      </c>
      <c r="D156" s="5" t="s">
        <v>6</v>
      </c>
      <c r="E156" s="6" t="s">
        <v>7</v>
      </c>
      <c r="F156" s="29" t="s">
        <v>9</v>
      </c>
    </row>
    <row r="157" spans="1:8" ht="12.75" customHeight="1">
      <c r="A157" s="25">
        <v>1</v>
      </c>
      <c r="B157" s="9" t="s">
        <v>4</v>
      </c>
      <c r="C157" s="12">
        <v>0.5</v>
      </c>
      <c r="D157" s="11">
        <v>3</v>
      </c>
      <c r="E157" s="11">
        <v>1</v>
      </c>
      <c r="F157" s="30">
        <f>Max!$B$2*C157</f>
        <v>105</v>
      </c>
      <c r="G157" s="3">
        <f>D157*E157</f>
        <v>3</v>
      </c>
      <c r="H157" s="3">
        <f>G157*F157</f>
        <v>315</v>
      </c>
    </row>
    <row r="158" spans="1:8" ht="12.75" customHeight="1">
      <c r="A158" s="25"/>
      <c r="B158" s="9"/>
      <c r="C158" s="12">
        <v>0.6</v>
      </c>
      <c r="D158" s="11">
        <v>3</v>
      </c>
      <c r="E158" s="11">
        <v>1</v>
      </c>
      <c r="F158" s="30">
        <f>Max!$B$2*C158</f>
        <v>126</v>
      </c>
      <c r="G158" s="3">
        <f>D158*E158</f>
        <v>3</v>
      </c>
      <c r="H158" s="3">
        <f>G158*F158</f>
        <v>378</v>
      </c>
    </row>
    <row r="159" spans="1:8" ht="12.75" customHeight="1">
      <c r="A159" s="25"/>
      <c r="B159" s="9"/>
      <c r="C159" s="12">
        <v>0.7</v>
      </c>
      <c r="D159" s="11">
        <v>3</v>
      </c>
      <c r="E159" s="11">
        <v>2</v>
      </c>
      <c r="F159" s="30">
        <f>Max!$B$2*C159</f>
        <v>147</v>
      </c>
      <c r="G159" s="3">
        <f>D159*E159</f>
        <v>6</v>
      </c>
      <c r="H159" s="3">
        <f>G159*F159</f>
        <v>882</v>
      </c>
    </row>
    <row r="160" spans="1:8" ht="12.75" customHeight="1">
      <c r="A160" s="25"/>
      <c r="B160" s="9"/>
      <c r="C160" s="12">
        <v>0.8</v>
      </c>
      <c r="D160" s="11">
        <v>2</v>
      </c>
      <c r="E160" s="11">
        <v>2</v>
      </c>
      <c r="F160" s="30">
        <f>Max!$B$2*C160</f>
        <v>168</v>
      </c>
      <c r="G160" s="3">
        <f>D160*E160</f>
        <v>4</v>
      </c>
      <c r="H160" s="3">
        <f>G160*F160</f>
        <v>672</v>
      </c>
    </row>
    <row r="161" spans="1:8" ht="12.75" customHeight="1">
      <c r="A161" s="25"/>
      <c r="B161" s="9"/>
      <c r="C161" s="12">
        <v>0.85</v>
      </c>
      <c r="D161" s="11">
        <v>1</v>
      </c>
      <c r="E161" s="11">
        <v>2</v>
      </c>
      <c r="F161" s="30">
        <f>Max!$B$2*C161</f>
        <v>178.5</v>
      </c>
      <c r="G161" s="3">
        <f>D161*E161</f>
        <v>2</v>
      </c>
      <c r="H161" s="3">
        <f>G161*F161</f>
        <v>357</v>
      </c>
    </row>
    <row r="162" spans="1:10" ht="12.75" customHeight="1">
      <c r="A162" s="26">
        <v>2</v>
      </c>
      <c r="B162" s="13" t="s">
        <v>107</v>
      </c>
      <c r="C162" s="16">
        <v>0.5</v>
      </c>
      <c r="D162" s="15">
        <v>3</v>
      </c>
      <c r="E162" s="15">
        <v>1</v>
      </c>
      <c r="F162" s="31">
        <f>Max!$B$3*C162</f>
        <v>100</v>
      </c>
      <c r="I162" s="3">
        <f>D162*E162</f>
        <v>3</v>
      </c>
      <c r="J162" s="3">
        <f>I162*F162</f>
        <v>300</v>
      </c>
    </row>
    <row r="163" spans="1:10" ht="12.75" customHeight="1">
      <c r="A163" s="26"/>
      <c r="B163" s="13"/>
      <c r="C163" s="16">
        <v>0.6</v>
      </c>
      <c r="D163" s="15">
        <v>3</v>
      </c>
      <c r="E163" s="15">
        <v>1</v>
      </c>
      <c r="F163" s="31">
        <f>Max!$B$3*C163</f>
        <v>120</v>
      </c>
      <c r="I163" s="3">
        <f>D163*E163</f>
        <v>3</v>
      </c>
      <c r="J163" s="3">
        <f>I163*F163</f>
        <v>360</v>
      </c>
    </row>
    <row r="164" spans="1:10" ht="12.75" customHeight="1">
      <c r="A164" s="26"/>
      <c r="B164" s="13"/>
      <c r="C164" s="16">
        <v>0.7</v>
      </c>
      <c r="D164" s="15">
        <v>3</v>
      </c>
      <c r="E164" s="15">
        <v>2</v>
      </c>
      <c r="F164" s="31">
        <f>Max!$B$3*C164</f>
        <v>140</v>
      </c>
      <c r="I164" s="3">
        <f>D164*E164</f>
        <v>6</v>
      </c>
      <c r="J164" s="3">
        <f>I164*F164</f>
        <v>840</v>
      </c>
    </row>
    <row r="165" spans="1:10" ht="12.75" customHeight="1">
      <c r="A165" s="26"/>
      <c r="B165" s="13"/>
      <c r="C165" s="16">
        <v>0.8</v>
      </c>
      <c r="D165" s="15">
        <v>2</v>
      </c>
      <c r="E165" s="15">
        <v>5</v>
      </c>
      <c r="F165" s="31">
        <f>Max!$B$3*C165</f>
        <v>160</v>
      </c>
      <c r="I165" s="3">
        <f>D165*E165</f>
        <v>10</v>
      </c>
      <c r="J165" s="3">
        <f>I165*F165</f>
        <v>1600</v>
      </c>
    </row>
    <row r="166" spans="1:6" ht="12.75" customHeight="1">
      <c r="A166" s="27">
        <v>3</v>
      </c>
      <c r="B166" s="17" t="s">
        <v>73</v>
      </c>
      <c r="C166" s="20"/>
      <c r="D166" s="19">
        <v>8</v>
      </c>
      <c r="E166" s="19">
        <v>4</v>
      </c>
      <c r="F166" s="34"/>
    </row>
    <row r="167" spans="1:8" ht="12.75" customHeight="1">
      <c r="A167" s="25">
        <v>4</v>
      </c>
      <c r="B167" s="9" t="s">
        <v>4</v>
      </c>
      <c r="C167" s="12">
        <v>0.55</v>
      </c>
      <c r="D167" s="11">
        <v>3</v>
      </c>
      <c r="E167" s="11">
        <v>1</v>
      </c>
      <c r="F167" s="30">
        <f>Max!$B$2*C167</f>
        <v>115.50000000000001</v>
      </c>
      <c r="G167" s="3">
        <f>D167*E167</f>
        <v>3</v>
      </c>
      <c r="H167" s="3">
        <f>G167*F167</f>
        <v>346.50000000000006</v>
      </c>
    </row>
    <row r="168" spans="1:8" ht="12.75" customHeight="1">
      <c r="A168" s="25"/>
      <c r="B168" s="9"/>
      <c r="C168" s="12">
        <v>0.65</v>
      </c>
      <c r="D168" s="11">
        <v>3</v>
      </c>
      <c r="E168" s="11">
        <v>1</v>
      </c>
      <c r="F168" s="30">
        <f>Max!$B$2*C168</f>
        <v>136.5</v>
      </c>
      <c r="G168" s="3">
        <f>D168*E168</f>
        <v>3</v>
      </c>
      <c r="H168" s="3">
        <f>G168*F168</f>
        <v>409.5</v>
      </c>
    </row>
    <row r="169" spans="1:8" ht="12.75" customHeight="1">
      <c r="A169" s="25"/>
      <c r="B169" s="9"/>
      <c r="C169" s="12">
        <v>0.75</v>
      </c>
      <c r="D169" s="11">
        <v>3</v>
      </c>
      <c r="E169" s="11">
        <v>4</v>
      </c>
      <c r="F169" s="30">
        <f>Max!$B$2*C169</f>
        <v>157.5</v>
      </c>
      <c r="G169" s="3">
        <f>D169*E169</f>
        <v>12</v>
      </c>
      <c r="H169" s="3">
        <f>G169*F169</f>
        <v>1890</v>
      </c>
    </row>
    <row r="170" spans="1:6" ht="12.75" customHeight="1">
      <c r="A170" s="27">
        <v>5</v>
      </c>
      <c r="B170" s="17" t="s">
        <v>88</v>
      </c>
      <c r="C170" s="20"/>
      <c r="D170" s="19">
        <v>4</v>
      </c>
      <c r="E170" s="19">
        <v>4</v>
      </c>
      <c r="F170" s="34"/>
    </row>
    <row r="171" spans="3:6" ht="12.75" customHeight="1">
      <c r="C171" s="7"/>
      <c r="D171" s="5"/>
      <c r="E171" s="6"/>
      <c r="F171" s="29"/>
    </row>
    <row r="172" spans="1:6" ht="12.75" customHeight="1">
      <c r="A172" s="4" t="s">
        <v>103</v>
      </c>
      <c r="C172" s="7" t="s">
        <v>8</v>
      </c>
      <c r="D172" s="5" t="s">
        <v>6</v>
      </c>
      <c r="E172" s="6" t="s">
        <v>7</v>
      </c>
      <c r="F172" s="29" t="s">
        <v>9</v>
      </c>
    </row>
    <row r="173" spans="1:6" ht="12.75" customHeight="1">
      <c r="A173" s="27">
        <v>1</v>
      </c>
      <c r="B173" s="17" t="s">
        <v>108</v>
      </c>
      <c r="C173" s="20"/>
      <c r="D173" s="19">
        <v>3</v>
      </c>
      <c r="E173" s="19">
        <v>5</v>
      </c>
      <c r="F173" s="34"/>
    </row>
    <row r="174" spans="1:6" ht="12.75" customHeight="1">
      <c r="A174" s="27">
        <v>2</v>
      </c>
      <c r="B174" s="17" t="s">
        <v>105</v>
      </c>
      <c r="C174" s="20"/>
      <c r="D174" s="19">
        <v>4</v>
      </c>
      <c r="E174" s="19">
        <v>5</v>
      </c>
      <c r="F174" s="34"/>
    </row>
    <row r="175" spans="1:12" ht="12.75" customHeight="1">
      <c r="A175" s="28">
        <v>3</v>
      </c>
      <c r="B175" s="21" t="s">
        <v>11</v>
      </c>
      <c r="C175" s="24">
        <v>0.5</v>
      </c>
      <c r="D175" s="23">
        <v>3</v>
      </c>
      <c r="E175" s="23">
        <v>1</v>
      </c>
      <c r="F175" s="32">
        <f>Max!$B$4*C175</f>
        <v>110</v>
      </c>
      <c r="K175" s="3">
        <f>D175*E175</f>
        <v>3</v>
      </c>
      <c r="L175" s="3">
        <f>K175*F175</f>
        <v>330</v>
      </c>
    </row>
    <row r="176" spans="1:12" ht="12.75" customHeight="1">
      <c r="A176" s="28"/>
      <c r="B176" s="21"/>
      <c r="C176" s="24">
        <v>0.6</v>
      </c>
      <c r="D176" s="23">
        <v>3</v>
      </c>
      <c r="E176" s="23">
        <v>2</v>
      </c>
      <c r="F176" s="32">
        <f>Max!$B$4*C176</f>
        <v>132</v>
      </c>
      <c r="K176" s="3">
        <f>D176*E176</f>
        <v>6</v>
      </c>
      <c r="L176" s="3">
        <f>K176*F176</f>
        <v>792</v>
      </c>
    </row>
    <row r="177" spans="1:12" ht="12.75" customHeight="1">
      <c r="A177" s="28"/>
      <c r="B177" s="21"/>
      <c r="C177" s="24">
        <v>0.7</v>
      </c>
      <c r="D177" s="23">
        <v>3</v>
      </c>
      <c r="E177" s="23">
        <v>2</v>
      </c>
      <c r="F177" s="32">
        <f>Max!$B$4*C177</f>
        <v>154</v>
      </c>
      <c r="K177" s="3">
        <f>D177*E177</f>
        <v>6</v>
      </c>
      <c r="L177" s="3">
        <f>K177*F177</f>
        <v>924</v>
      </c>
    </row>
    <row r="178" spans="1:12" ht="12.75" customHeight="1">
      <c r="A178" s="28"/>
      <c r="B178" s="21"/>
      <c r="C178" s="24">
        <v>0.75</v>
      </c>
      <c r="D178" s="23">
        <v>3</v>
      </c>
      <c r="E178" s="23">
        <v>4</v>
      </c>
      <c r="F178" s="32">
        <f>Max!$B$4*C178</f>
        <v>165</v>
      </c>
      <c r="K178" s="3">
        <f>D178*E178</f>
        <v>12</v>
      </c>
      <c r="L178" s="3">
        <f>K178*F178</f>
        <v>1980</v>
      </c>
    </row>
    <row r="179" spans="1:6" ht="12.75" customHeight="1">
      <c r="A179" s="27">
        <v>4</v>
      </c>
      <c r="B179" s="17" t="s">
        <v>10</v>
      </c>
      <c r="C179" s="20"/>
      <c r="D179" s="19">
        <v>8</v>
      </c>
      <c r="E179" s="19">
        <v>4</v>
      </c>
      <c r="F179" s="34"/>
    </row>
    <row r="180" spans="7:12" ht="12.75" customHeight="1">
      <c r="G180" s="210">
        <f aca="true" t="shared" si="4" ref="G180:L180">SUM(G129:G179)</f>
        <v>58</v>
      </c>
      <c r="H180" s="210">
        <f t="shared" si="4"/>
        <v>8505</v>
      </c>
      <c r="I180" s="210">
        <f t="shared" si="4"/>
        <v>87</v>
      </c>
      <c r="J180" s="210">
        <f t="shared" si="4"/>
        <v>12240</v>
      </c>
      <c r="K180" s="210">
        <f t="shared" si="4"/>
        <v>47</v>
      </c>
      <c r="L180" s="210">
        <f t="shared" si="4"/>
        <v>7128</v>
      </c>
    </row>
    <row r="181" spans="1:2" ht="12.75" customHeight="1">
      <c r="A181" s="4" t="s">
        <v>15</v>
      </c>
      <c r="B181" s="4"/>
    </row>
    <row r="182" spans="1:6" ht="12.75" customHeight="1">
      <c r="A182" s="4" t="s">
        <v>100</v>
      </c>
      <c r="C182" s="7" t="s">
        <v>8</v>
      </c>
      <c r="D182" s="5" t="s">
        <v>6</v>
      </c>
      <c r="E182" s="6" t="s">
        <v>7</v>
      </c>
      <c r="F182" s="29" t="s">
        <v>9</v>
      </c>
    </row>
    <row r="183" spans="1:8" ht="12.75" customHeight="1">
      <c r="A183" s="25">
        <v>1</v>
      </c>
      <c r="B183" s="9" t="s">
        <v>4</v>
      </c>
      <c r="C183" s="12">
        <v>0.5</v>
      </c>
      <c r="D183" s="11">
        <v>3</v>
      </c>
      <c r="E183" s="11">
        <v>1</v>
      </c>
      <c r="F183" s="30">
        <f>Max!$B$2*C183</f>
        <v>105</v>
      </c>
      <c r="G183" s="3">
        <f>D183*E183</f>
        <v>3</v>
      </c>
      <c r="H183" s="3">
        <f>G183*F183</f>
        <v>315</v>
      </c>
    </row>
    <row r="184" spans="1:8" ht="12.75" customHeight="1">
      <c r="A184" s="25"/>
      <c r="B184" s="9"/>
      <c r="C184" s="12">
        <v>0.6</v>
      </c>
      <c r="D184" s="11">
        <v>3</v>
      </c>
      <c r="E184" s="11">
        <v>2</v>
      </c>
      <c r="F184" s="30">
        <f>Max!$B$2*C184</f>
        <v>126</v>
      </c>
      <c r="G184" s="3">
        <f>D184*E184</f>
        <v>6</v>
      </c>
      <c r="H184" s="3">
        <f>G184*F184</f>
        <v>756</v>
      </c>
    </row>
    <row r="185" spans="1:8" ht="12.75" customHeight="1">
      <c r="A185" s="25"/>
      <c r="B185" s="9"/>
      <c r="C185" s="12">
        <v>0.7</v>
      </c>
      <c r="D185" s="11">
        <v>3</v>
      </c>
      <c r="E185" s="11">
        <v>2</v>
      </c>
      <c r="F185" s="30">
        <f>Max!$B$2*C185</f>
        <v>147</v>
      </c>
      <c r="G185" s="3">
        <f>D185*E185</f>
        <v>6</v>
      </c>
      <c r="H185" s="3">
        <f>G185*F185</f>
        <v>882</v>
      </c>
    </row>
    <row r="186" spans="1:8" ht="12.75" customHeight="1">
      <c r="A186" s="25"/>
      <c r="B186" s="9"/>
      <c r="C186" s="12">
        <v>0.8</v>
      </c>
      <c r="D186" s="11">
        <v>2</v>
      </c>
      <c r="E186" s="11">
        <v>4</v>
      </c>
      <c r="F186" s="30">
        <f>Max!$B$2*C186</f>
        <v>168</v>
      </c>
      <c r="G186" s="3">
        <f>D186*E186</f>
        <v>8</v>
      </c>
      <c r="H186" s="3">
        <f>G186*F186</f>
        <v>1344</v>
      </c>
    </row>
    <row r="187" spans="1:10" ht="12.75" customHeight="1">
      <c r="A187" s="26">
        <v>2</v>
      </c>
      <c r="B187" s="13" t="s">
        <v>107</v>
      </c>
      <c r="C187" s="16">
        <v>0.5</v>
      </c>
      <c r="D187" s="15">
        <v>3</v>
      </c>
      <c r="E187" s="15">
        <v>1</v>
      </c>
      <c r="F187" s="31">
        <f>Max!$B$3*C187</f>
        <v>100</v>
      </c>
      <c r="I187" s="3">
        <f>D187*E187</f>
        <v>3</v>
      </c>
      <c r="J187" s="3">
        <f>I187*F187</f>
        <v>300</v>
      </c>
    </row>
    <row r="188" spans="1:10" ht="12.75" customHeight="1">
      <c r="A188" s="26"/>
      <c r="B188" s="13"/>
      <c r="C188" s="16">
        <v>0.6</v>
      </c>
      <c r="D188" s="15">
        <v>3</v>
      </c>
      <c r="E188" s="15">
        <v>1</v>
      </c>
      <c r="F188" s="31">
        <f>Max!$B$3*C188</f>
        <v>120</v>
      </c>
      <c r="I188" s="3">
        <f>D188*E188</f>
        <v>3</v>
      </c>
      <c r="J188" s="3">
        <f>I188*F188</f>
        <v>360</v>
      </c>
    </row>
    <row r="189" spans="1:10" ht="12.75" customHeight="1">
      <c r="A189" s="26"/>
      <c r="B189" s="13"/>
      <c r="C189" s="16">
        <v>0.7</v>
      </c>
      <c r="D189" s="15">
        <v>3</v>
      </c>
      <c r="E189" s="15">
        <v>2</v>
      </c>
      <c r="F189" s="31">
        <f>Max!$B$3*C189</f>
        <v>140</v>
      </c>
      <c r="I189" s="3">
        <f>D189*E189</f>
        <v>6</v>
      </c>
      <c r="J189" s="3">
        <f>I189*F189</f>
        <v>840</v>
      </c>
    </row>
    <row r="190" spans="1:10" ht="12.75" customHeight="1">
      <c r="A190" s="26"/>
      <c r="B190" s="13"/>
      <c r="C190" s="16">
        <v>0.8</v>
      </c>
      <c r="D190" s="15">
        <v>2</v>
      </c>
      <c r="E190" s="15">
        <v>5</v>
      </c>
      <c r="F190" s="31">
        <f>Max!$B$3*C190</f>
        <v>160</v>
      </c>
      <c r="I190" s="3">
        <f>D190*E190</f>
        <v>10</v>
      </c>
      <c r="J190" s="3">
        <f>I190*F190</f>
        <v>1600</v>
      </c>
    </row>
    <row r="191" spans="1:6" ht="12.75" customHeight="1">
      <c r="A191" s="44">
        <v>3</v>
      </c>
      <c r="B191" s="45" t="s">
        <v>73</v>
      </c>
      <c r="C191" s="47"/>
      <c r="D191" s="46">
        <v>6</v>
      </c>
      <c r="E191" s="46">
        <v>4</v>
      </c>
      <c r="F191" s="48"/>
    </row>
    <row r="192" spans="1:6" ht="12.75" customHeight="1">
      <c r="A192" s="50">
        <v>4</v>
      </c>
      <c r="B192" s="17" t="s">
        <v>75</v>
      </c>
      <c r="C192" s="53"/>
      <c r="D192" s="52">
        <v>4</v>
      </c>
      <c r="E192" s="52">
        <v>4</v>
      </c>
      <c r="F192" s="54"/>
    </row>
    <row r="193" ht="12.75" customHeight="1"/>
    <row r="194" spans="1:6" ht="12.75" customHeight="1">
      <c r="A194" s="4" t="s">
        <v>101</v>
      </c>
      <c r="C194" s="7" t="s">
        <v>8</v>
      </c>
      <c r="D194" s="5" t="s">
        <v>6</v>
      </c>
      <c r="E194" s="6" t="s">
        <v>7</v>
      </c>
      <c r="F194" s="29" t="s">
        <v>9</v>
      </c>
    </row>
    <row r="195" spans="1:10" ht="12.75" customHeight="1">
      <c r="A195" s="26">
        <v>1</v>
      </c>
      <c r="B195" s="13" t="s">
        <v>107</v>
      </c>
      <c r="C195" s="16">
        <v>0.5</v>
      </c>
      <c r="D195" s="15">
        <v>3</v>
      </c>
      <c r="E195" s="15">
        <v>1</v>
      </c>
      <c r="F195" s="31">
        <f>Max!$B$3*C195</f>
        <v>100</v>
      </c>
      <c r="I195" s="3">
        <f>D195*E195</f>
        <v>3</v>
      </c>
      <c r="J195" s="3">
        <f>I195*F195</f>
        <v>300</v>
      </c>
    </row>
    <row r="196" spans="1:10" ht="12.75" customHeight="1">
      <c r="A196" s="26"/>
      <c r="B196" s="13"/>
      <c r="C196" s="16">
        <v>0.6</v>
      </c>
      <c r="D196" s="15">
        <v>3</v>
      </c>
      <c r="E196" s="15">
        <v>2</v>
      </c>
      <c r="F196" s="31">
        <f>Max!$B$3*C196</f>
        <v>120</v>
      </c>
      <c r="I196" s="3">
        <f>D196*E196</f>
        <v>6</v>
      </c>
      <c r="J196" s="3">
        <f>I196*F196</f>
        <v>720</v>
      </c>
    </row>
    <row r="197" spans="1:10" ht="12.75" customHeight="1">
      <c r="A197" s="26"/>
      <c r="B197" s="13"/>
      <c r="C197" s="16">
        <v>0.7</v>
      </c>
      <c r="D197" s="15">
        <v>3</v>
      </c>
      <c r="E197" s="15">
        <v>2</v>
      </c>
      <c r="F197" s="31">
        <f>Max!$B$3*C197</f>
        <v>140</v>
      </c>
      <c r="I197" s="3">
        <f>D197*E197</f>
        <v>6</v>
      </c>
      <c r="J197" s="3">
        <f>I197*F197</f>
        <v>840</v>
      </c>
    </row>
    <row r="198" spans="1:10" ht="12.75" customHeight="1">
      <c r="A198" s="26"/>
      <c r="B198" s="13"/>
      <c r="C198" s="16">
        <v>0.8</v>
      </c>
      <c r="D198" s="15">
        <v>2</v>
      </c>
      <c r="E198" s="15">
        <v>4</v>
      </c>
      <c r="F198" s="31">
        <f>Max!$B$3*C198</f>
        <v>160</v>
      </c>
      <c r="I198" s="3">
        <f>D198*E198</f>
        <v>8</v>
      </c>
      <c r="J198" s="3">
        <f>I198*F198</f>
        <v>1280</v>
      </c>
    </row>
    <row r="199" spans="1:6" ht="12.75" customHeight="1">
      <c r="A199" s="44">
        <v>2</v>
      </c>
      <c r="B199" s="45" t="s">
        <v>73</v>
      </c>
      <c r="C199" s="47"/>
      <c r="D199" s="46">
        <v>6</v>
      </c>
      <c r="E199" s="46">
        <v>3</v>
      </c>
      <c r="F199" s="48"/>
    </row>
    <row r="200" spans="1:12" ht="12.75" customHeight="1">
      <c r="A200" s="28">
        <v>3</v>
      </c>
      <c r="B200" s="21" t="s">
        <v>11</v>
      </c>
      <c r="C200" s="24">
        <v>0.5</v>
      </c>
      <c r="D200" s="23">
        <v>3</v>
      </c>
      <c r="E200" s="23">
        <v>1</v>
      </c>
      <c r="F200" s="32">
        <f>Max!$B$4*C200</f>
        <v>110</v>
      </c>
      <c r="K200" s="3">
        <f>D200*E200</f>
        <v>3</v>
      </c>
      <c r="L200" s="3">
        <f>K200*F200</f>
        <v>330</v>
      </c>
    </row>
    <row r="201" spans="1:12" ht="12.75" customHeight="1">
      <c r="A201" s="28"/>
      <c r="B201" s="21"/>
      <c r="C201" s="24">
        <v>0.6</v>
      </c>
      <c r="D201" s="23">
        <v>2</v>
      </c>
      <c r="E201" s="23">
        <v>2</v>
      </c>
      <c r="F201" s="32">
        <f>Max!$B$4*C201</f>
        <v>132</v>
      </c>
      <c r="K201" s="3">
        <f>D201*E201</f>
        <v>4</v>
      </c>
      <c r="L201" s="3">
        <f>K201*F201</f>
        <v>528</v>
      </c>
    </row>
    <row r="202" spans="1:12" ht="12.75" customHeight="1">
      <c r="A202" s="28"/>
      <c r="B202" s="21"/>
      <c r="C202" s="24">
        <v>0.7</v>
      </c>
      <c r="D202" s="23">
        <v>2</v>
      </c>
      <c r="E202" s="23">
        <v>2</v>
      </c>
      <c r="F202" s="32">
        <f>Max!$B$4*C202</f>
        <v>154</v>
      </c>
      <c r="K202" s="3">
        <f>D202*E202</f>
        <v>4</v>
      </c>
      <c r="L202" s="3">
        <f>K202*F202</f>
        <v>616</v>
      </c>
    </row>
    <row r="203" spans="1:12" ht="12.75" customHeight="1">
      <c r="A203" s="28"/>
      <c r="B203" s="21"/>
      <c r="C203" s="24">
        <v>0.75</v>
      </c>
      <c r="D203" s="23">
        <v>2</v>
      </c>
      <c r="E203" s="23">
        <v>4</v>
      </c>
      <c r="F203" s="32">
        <f>Max!$B$4*C203</f>
        <v>165</v>
      </c>
      <c r="K203" s="3">
        <f>D203*E203</f>
        <v>8</v>
      </c>
      <c r="L203" s="3">
        <f>K203*F203</f>
        <v>1320</v>
      </c>
    </row>
    <row r="204" spans="1:6" ht="12.75" customHeight="1">
      <c r="A204" s="27">
        <v>4</v>
      </c>
      <c r="B204" s="17" t="s">
        <v>10</v>
      </c>
      <c r="C204" s="20"/>
      <c r="D204" s="19">
        <v>8</v>
      </c>
      <c r="E204" s="19">
        <v>3</v>
      </c>
      <c r="F204" s="34"/>
    </row>
    <row r="205" ht="12.75" customHeight="1"/>
    <row r="206" spans="1:6" ht="12.75" customHeight="1">
      <c r="A206" s="4" t="s">
        <v>102</v>
      </c>
      <c r="C206" s="7" t="s">
        <v>8</v>
      </c>
      <c r="D206" s="5" t="s">
        <v>6</v>
      </c>
      <c r="E206" s="6" t="s">
        <v>7</v>
      </c>
      <c r="F206" s="29" t="s">
        <v>9</v>
      </c>
    </row>
    <row r="207" spans="1:8" ht="12.75" customHeight="1">
      <c r="A207" s="25">
        <v>1</v>
      </c>
      <c r="B207" s="9" t="s">
        <v>4</v>
      </c>
      <c r="C207" s="12">
        <v>0.5</v>
      </c>
      <c r="D207" s="11">
        <v>3</v>
      </c>
      <c r="E207" s="11">
        <v>1</v>
      </c>
      <c r="F207" s="30">
        <f>Max!$B$2*C207</f>
        <v>105</v>
      </c>
      <c r="G207" s="3">
        <f>D207*E207</f>
        <v>3</v>
      </c>
      <c r="H207" s="3">
        <f>G207*F207</f>
        <v>315</v>
      </c>
    </row>
    <row r="208" spans="1:8" ht="12.75" customHeight="1">
      <c r="A208" s="25"/>
      <c r="B208" s="9"/>
      <c r="C208" s="12">
        <v>0.6</v>
      </c>
      <c r="D208" s="11">
        <v>3</v>
      </c>
      <c r="E208" s="11">
        <v>1</v>
      </c>
      <c r="F208" s="30">
        <f>Max!$B$2*C208</f>
        <v>126</v>
      </c>
      <c r="G208" s="3">
        <f>D208*E208</f>
        <v>3</v>
      </c>
      <c r="H208" s="3">
        <f>G208*F208</f>
        <v>378</v>
      </c>
    </row>
    <row r="209" spans="1:8" ht="12.75" customHeight="1">
      <c r="A209" s="25"/>
      <c r="B209" s="9"/>
      <c r="C209" s="12">
        <v>0.7</v>
      </c>
      <c r="D209" s="11">
        <v>3</v>
      </c>
      <c r="E209" s="11">
        <v>2</v>
      </c>
      <c r="F209" s="30">
        <f>Max!$B$2*C209</f>
        <v>147</v>
      </c>
      <c r="G209" s="3">
        <f>D209*E209</f>
        <v>6</v>
      </c>
      <c r="H209" s="3">
        <f>G209*F209</f>
        <v>882</v>
      </c>
    </row>
    <row r="210" spans="1:8" ht="12.75" customHeight="1">
      <c r="A210" s="25"/>
      <c r="B210" s="9"/>
      <c r="C210" s="12">
        <v>0.75</v>
      </c>
      <c r="D210" s="11">
        <v>2</v>
      </c>
      <c r="E210" s="11">
        <v>3</v>
      </c>
      <c r="F210" s="30">
        <f>Max!$B$2*C210</f>
        <v>157.5</v>
      </c>
      <c r="G210" s="3">
        <f>D210*E210</f>
        <v>6</v>
      </c>
      <c r="H210" s="3">
        <f>G210*F210</f>
        <v>945</v>
      </c>
    </row>
    <row r="211" spans="1:10" ht="12.75" customHeight="1">
      <c r="A211" s="26">
        <v>2</v>
      </c>
      <c r="B211" s="13" t="s">
        <v>107</v>
      </c>
      <c r="C211" s="16">
        <v>0.5</v>
      </c>
      <c r="D211" s="15">
        <v>3</v>
      </c>
      <c r="E211" s="15">
        <v>1</v>
      </c>
      <c r="F211" s="31">
        <f>Max!$B$3*C211</f>
        <v>100</v>
      </c>
      <c r="I211" s="3">
        <f>D211*E211</f>
        <v>3</v>
      </c>
      <c r="J211" s="3">
        <f>I211*F211</f>
        <v>300</v>
      </c>
    </row>
    <row r="212" spans="1:10" ht="12.75" customHeight="1">
      <c r="A212" s="26"/>
      <c r="B212" s="13"/>
      <c r="C212" s="16">
        <v>0.6</v>
      </c>
      <c r="D212" s="15">
        <v>3</v>
      </c>
      <c r="E212" s="15">
        <v>1</v>
      </c>
      <c r="F212" s="31">
        <f>Max!$B$3*C212</f>
        <v>120</v>
      </c>
      <c r="I212" s="3">
        <f>D212*E212</f>
        <v>3</v>
      </c>
      <c r="J212" s="3">
        <f>I212*F212</f>
        <v>360</v>
      </c>
    </row>
    <row r="213" spans="1:10" ht="12.75" customHeight="1">
      <c r="A213" s="26"/>
      <c r="B213" s="13"/>
      <c r="C213" s="16">
        <v>0.7</v>
      </c>
      <c r="D213" s="15">
        <v>3</v>
      </c>
      <c r="E213" s="15">
        <v>2</v>
      </c>
      <c r="F213" s="31">
        <f>Max!$B$3*C213</f>
        <v>140</v>
      </c>
      <c r="I213" s="3">
        <f>D213*E213</f>
        <v>6</v>
      </c>
      <c r="J213" s="3">
        <f>I213*F213</f>
        <v>840</v>
      </c>
    </row>
    <row r="214" spans="1:10" ht="12.75" customHeight="1">
      <c r="A214" s="26"/>
      <c r="B214" s="13"/>
      <c r="C214" s="16">
        <v>0.8</v>
      </c>
      <c r="D214" s="15">
        <v>2</v>
      </c>
      <c r="E214" s="15">
        <v>4</v>
      </c>
      <c r="F214" s="31">
        <f>Max!$B$3*C214</f>
        <v>160</v>
      </c>
      <c r="I214" s="3">
        <f>D214*E214</f>
        <v>8</v>
      </c>
      <c r="J214" s="3">
        <f>I214*F214</f>
        <v>1280</v>
      </c>
    </row>
    <row r="215" spans="1:6" ht="12.75" customHeight="1">
      <c r="A215" s="27">
        <v>3</v>
      </c>
      <c r="B215" s="17" t="s">
        <v>73</v>
      </c>
      <c r="C215" s="20"/>
      <c r="D215" s="19">
        <v>6</v>
      </c>
      <c r="E215" s="19">
        <v>3</v>
      </c>
      <c r="F215" s="34"/>
    </row>
    <row r="216" spans="1:6" ht="12.75" customHeight="1">
      <c r="A216" s="27">
        <v>4</v>
      </c>
      <c r="B216" s="17" t="s">
        <v>88</v>
      </c>
      <c r="C216" s="20"/>
      <c r="D216" s="19">
        <v>4</v>
      </c>
      <c r="E216" s="19">
        <v>4</v>
      </c>
      <c r="F216" s="34"/>
    </row>
    <row r="217" spans="3:6" ht="12.75" customHeight="1">
      <c r="C217" s="7"/>
      <c r="D217" s="5"/>
      <c r="E217" s="6"/>
      <c r="F217" s="29"/>
    </row>
    <row r="218" spans="1:6" ht="12.75" customHeight="1">
      <c r="A218" s="4" t="s">
        <v>103</v>
      </c>
      <c r="C218" s="7"/>
      <c r="D218" s="5"/>
      <c r="E218" s="6"/>
      <c r="F218" s="29"/>
    </row>
    <row r="219" ht="12.75" customHeight="1">
      <c r="B219" s="8" t="s">
        <v>24</v>
      </c>
    </row>
    <row r="220" spans="7:12" ht="12.75" customHeight="1">
      <c r="G220" s="214">
        <f aca="true" t="shared" si="5" ref="G220:L220">SUM(G183:G219)</f>
        <v>41</v>
      </c>
      <c r="H220" s="214">
        <f t="shared" si="5"/>
        <v>5817</v>
      </c>
      <c r="I220" s="214">
        <f t="shared" si="5"/>
        <v>65</v>
      </c>
      <c r="J220" s="214">
        <f t="shared" si="5"/>
        <v>9020</v>
      </c>
      <c r="K220" s="214">
        <f t="shared" si="5"/>
        <v>19</v>
      </c>
      <c r="L220" s="214">
        <f t="shared" si="5"/>
        <v>2794</v>
      </c>
    </row>
    <row r="221" spans="1:2" ht="12.75" customHeight="1">
      <c r="A221" s="4" t="s">
        <v>21</v>
      </c>
      <c r="B221" s="4"/>
    </row>
    <row r="222" spans="1:6" ht="12.75" customHeight="1">
      <c r="A222" s="4" t="s">
        <v>100</v>
      </c>
      <c r="C222" s="7" t="s">
        <v>8</v>
      </c>
      <c r="D222" s="5" t="s">
        <v>6</v>
      </c>
      <c r="E222" s="6" t="s">
        <v>7</v>
      </c>
      <c r="F222" s="29" t="s">
        <v>9</v>
      </c>
    </row>
    <row r="223" spans="1:12" ht="12.75" customHeight="1">
      <c r="A223" s="28">
        <v>1</v>
      </c>
      <c r="B223" s="21" t="s">
        <v>11</v>
      </c>
      <c r="C223" s="24">
        <v>0.5</v>
      </c>
      <c r="D223" s="23">
        <v>3</v>
      </c>
      <c r="E223" s="23">
        <v>1</v>
      </c>
      <c r="F223" s="32">
        <f>Max!$B$4*C223</f>
        <v>110</v>
      </c>
      <c r="K223" s="3">
        <f>D223*E223</f>
        <v>3</v>
      </c>
      <c r="L223" s="3">
        <f>K223*F223</f>
        <v>330</v>
      </c>
    </row>
    <row r="224" spans="1:12" ht="12.75" customHeight="1">
      <c r="A224" s="28"/>
      <c r="B224" s="21"/>
      <c r="C224" s="24">
        <v>0.6</v>
      </c>
      <c r="D224" s="23">
        <v>3</v>
      </c>
      <c r="E224" s="23">
        <v>2</v>
      </c>
      <c r="F224" s="32">
        <f>Max!$B$4*C224</f>
        <v>132</v>
      </c>
      <c r="K224" s="3">
        <f>D224*E224</f>
        <v>6</v>
      </c>
      <c r="L224" s="3">
        <f>K224*F224</f>
        <v>792</v>
      </c>
    </row>
    <row r="225" spans="1:12" ht="12.75" customHeight="1">
      <c r="A225" s="28"/>
      <c r="B225" s="21"/>
      <c r="C225" s="24">
        <v>0.7</v>
      </c>
      <c r="D225" s="23">
        <v>2</v>
      </c>
      <c r="E225" s="23">
        <v>3</v>
      </c>
      <c r="F225" s="32">
        <f>Max!$B$4*C225</f>
        <v>154</v>
      </c>
      <c r="K225" s="3">
        <f>D225*E225</f>
        <v>6</v>
      </c>
      <c r="L225" s="3">
        <f>K225*F225</f>
        <v>924</v>
      </c>
    </row>
    <row r="226" spans="1:10" ht="12.75" customHeight="1">
      <c r="A226" s="26">
        <v>2</v>
      </c>
      <c r="B226" s="13" t="s">
        <v>107</v>
      </c>
      <c r="C226" s="16">
        <v>0.5</v>
      </c>
      <c r="D226" s="15">
        <v>3</v>
      </c>
      <c r="E226" s="15">
        <v>1</v>
      </c>
      <c r="F226" s="31">
        <f>Max!$B$3*C226</f>
        <v>100</v>
      </c>
      <c r="I226" s="3">
        <f>D226*E226</f>
        <v>3</v>
      </c>
      <c r="J226" s="3">
        <f>I226*F226</f>
        <v>300</v>
      </c>
    </row>
    <row r="227" spans="1:10" ht="12.75" customHeight="1">
      <c r="A227" s="26"/>
      <c r="B227" s="13"/>
      <c r="C227" s="16">
        <v>0.6</v>
      </c>
      <c r="D227" s="15">
        <v>3</v>
      </c>
      <c r="E227" s="15">
        <v>2</v>
      </c>
      <c r="F227" s="31">
        <f>Max!$B$3*C227</f>
        <v>120</v>
      </c>
      <c r="I227" s="3">
        <f>D227*E227</f>
        <v>6</v>
      </c>
      <c r="J227" s="3">
        <f>I227*F227</f>
        <v>720</v>
      </c>
    </row>
    <row r="228" spans="1:10" ht="12.75" customHeight="1">
      <c r="A228" s="26"/>
      <c r="B228" s="13"/>
      <c r="C228" s="16">
        <v>0.7</v>
      </c>
      <c r="D228" s="15">
        <v>2</v>
      </c>
      <c r="E228" s="15">
        <v>2</v>
      </c>
      <c r="F228" s="31">
        <f>Max!$B$3*C228</f>
        <v>140</v>
      </c>
      <c r="I228" s="3">
        <f>D228*E228</f>
        <v>4</v>
      </c>
      <c r="J228" s="3">
        <f>I228*F228</f>
        <v>560</v>
      </c>
    </row>
    <row r="229" spans="1:10" ht="12.75" customHeight="1">
      <c r="A229" s="26"/>
      <c r="B229" s="13"/>
      <c r="C229" s="16">
        <v>0.75</v>
      </c>
      <c r="D229" s="15">
        <v>1</v>
      </c>
      <c r="E229" s="15">
        <v>2</v>
      </c>
      <c r="F229" s="31">
        <f>Max!$B$3*C229</f>
        <v>150</v>
      </c>
      <c r="I229" s="3">
        <f>D229*E229</f>
        <v>2</v>
      </c>
      <c r="J229" s="3">
        <f>I229*F229</f>
        <v>300</v>
      </c>
    </row>
    <row r="230" spans="1:6" ht="12.75" customHeight="1">
      <c r="A230" s="44">
        <v>3</v>
      </c>
      <c r="B230" s="45" t="s">
        <v>10</v>
      </c>
      <c r="C230" s="47"/>
      <c r="D230" s="46">
        <v>8</v>
      </c>
      <c r="E230" s="46">
        <v>2</v>
      </c>
      <c r="F230" s="48"/>
    </row>
    <row r="231" ht="12.75" customHeight="1"/>
    <row r="232" spans="1:6" ht="12.75" customHeight="1">
      <c r="A232" s="4" t="s">
        <v>101</v>
      </c>
      <c r="C232" s="7" t="s">
        <v>8</v>
      </c>
      <c r="D232" s="5" t="s">
        <v>6</v>
      </c>
      <c r="E232" s="6" t="s">
        <v>7</v>
      </c>
      <c r="F232" s="29" t="s">
        <v>9</v>
      </c>
    </row>
    <row r="233" spans="1:8" ht="12.75" customHeight="1">
      <c r="A233" s="25">
        <v>1</v>
      </c>
      <c r="B233" s="9" t="s">
        <v>4</v>
      </c>
      <c r="C233" s="12">
        <v>0.5</v>
      </c>
      <c r="D233" s="11">
        <v>3</v>
      </c>
      <c r="E233" s="11">
        <v>1</v>
      </c>
      <c r="F233" s="30">
        <f>Max!$B$2*C233</f>
        <v>105</v>
      </c>
      <c r="G233" s="3">
        <f>D233*E233</f>
        <v>3</v>
      </c>
      <c r="H233" s="3">
        <f>G233*F233</f>
        <v>315</v>
      </c>
    </row>
    <row r="234" spans="1:8" ht="12.75" customHeight="1">
      <c r="A234" s="25"/>
      <c r="B234" s="9"/>
      <c r="C234" s="12">
        <v>0.6</v>
      </c>
      <c r="D234" s="11">
        <v>3</v>
      </c>
      <c r="E234" s="11">
        <v>2</v>
      </c>
      <c r="F234" s="30">
        <f>Max!$B$2*C234</f>
        <v>126</v>
      </c>
      <c r="G234" s="3">
        <f>D234*E234</f>
        <v>6</v>
      </c>
      <c r="H234" s="3">
        <f>G234*F234</f>
        <v>756</v>
      </c>
    </row>
    <row r="235" spans="1:8" ht="12.75" customHeight="1">
      <c r="A235" s="25"/>
      <c r="B235" s="9"/>
      <c r="C235" s="12">
        <v>0.7</v>
      </c>
      <c r="D235" s="11">
        <v>2</v>
      </c>
      <c r="E235" s="11">
        <v>3</v>
      </c>
      <c r="F235" s="30">
        <f>Max!$B$2*C235</f>
        <v>147</v>
      </c>
      <c r="G235" s="3">
        <f>D235*E235</f>
        <v>6</v>
      </c>
      <c r="H235" s="3">
        <f>G235*F235</f>
        <v>882</v>
      </c>
    </row>
    <row r="236" spans="1:10" ht="12.75" customHeight="1">
      <c r="A236" s="26">
        <v>2</v>
      </c>
      <c r="B236" s="13" t="s">
        <v>107</v>
      </c>
      <c r="C236" s="16">
        <v>0.5</v>
      </c>
      <c r="D236" s="15">
        <v>3</v>
      </c>
      <c r="E236" s="15">
        <v>1</v>
      </c>
      <c r="F236" s="31">
        <f>Max!$B$3*C236</f>
        <v>100</v>
      </c>
      <c r="I236" s="3">
        <f>D236*E236</f>
        <v>3</v>
      </c>
      <c r="J236" s="3">
        <f>I236*F236</f>
        <v>300</v>
      </c>
    </row>
    <row r="237" spans="1:10" ht="12.75" customHeight="1">
      <c r="A237" s="26"/>
      <c r="B237" s="13"/>
      <c r="C237" s="16">
        <v>0.6</v>
      </c>
      <c r="D237" s="15">
        <v>3</v>
      </c>
      <c r="E237" s="15">
        <v>2</v>
      </c>
      <c r="F237" s="31">
        <f>Max!$B$3*C237</f>
        <v>120</v>
      </c>
      <c r="I237" s="3">
        <f>D237*E237</f>
        <v>6</v>
      </c>
      <c r="J237" s="3">
        <f>I237*F237</f>
        <v>720</v>
      </c>
    </row>
    <row r="238" spans="1:10" ht="12.75" customHeight="1">
      <c r="A238" s="26"/>
      <c r="B238" s="13"/>
      <c r="C238" s="16">
        <v>0.7</v>
      </c>
      <c r="D238" s="15">
        <v>2</v>
      </c>
      <c r="E238" s="15">
        <v>3</v>
      </c>
      <c r="F238" s="31">
        <f>Max!$B$3*C238</f>
        <v>140</v>
      </c>
      <c r="I238" s="3">
        <f>D238*E238</f>
        <v>6</v>
      </c>
      <c r="J238" s="3">
        <f>I238*F238</f>
        <v>840</v>
      </c>
    </row>
    <row r="239" ht="12.75" customHeight="1"/>
    <row r="240" spans="1:6" ht="12.75" customHeight="1">
      <c r="A240" s="4" t="s">
        <v>22</v>
      </c>
      <c r="C240" s="7"/>
      <c r="D240" s="5"/>
      <c r="E240" s="6"/>
      <c r="F240" s="29"/>
    </row>
    <row r="241" ht="12.75" customHeight="1">
      <c r="B241" s="8" t="s">
        <v>23</v>
      </c>
    </row>
    <row r="242" spans="7:12" ht="12.75" customHeight="1">
      <c r="G242" s="210">
        <f aca="true" t="shared" si="6" ref="G242:L242">SUM(G223:G241)</f>
        <v>15</v>
      </c>
      <c r="H242" s="210">
        <f t="shared" si="6"/>
        <v>1953</v>
      </c>
      <c r="I242" s="210">
        <f t="shared" si="6"/>
        <v>30</v>
      </c>
      <c r="J242" s="210">
        <f t="shared" si="6"/>
        <v>3740</v>
      </c>
      <c r="K242" s="210">
        <f t="shared" si="6"/>
        <v>15</v>
      </c>
      <c r="L242" s="210">
        <f t="shared" si="6"/>
        <v>2046</v>
      </c>
    </row>
    <row r="243" ht="12.75" customHeight="1"/>
    <row r="244" spans="7:12" ht="12.75" customHeight="1">
      <c r="G244" s="214">
        <f aca="true" t="shared" si="7" ref="G244:L244">SUM(G242,G220,G180,G126,G64)</f>
        <v>288</v>
      </c>
      <c r="H244" s="214">
        <f t="shared" si="7"/>
        <v>41790</v>
      </c>
      <c r="I244" s="214">
        <f t="shared" si="7"/>
        <v>341</v>
      </c>
      <c r="J244" s="214">
        <f t="shared" si="7"/>
        <v>47530</v>
      </c>
      <c r="K244" s="214">
        <f t="shared" si="7"/>
        <v>213</v>
      </c>
      <c r="L244" s="214">
        <f t="shared" si="7"/>
        <v>32626</v>
      </c>
    </row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</sheetData>
  <sheetProtection/>
  <printOptions/>
  <pageMargins left="0.75" right="0.75" top="1" bottom="1" header="0.4921259845" footer="0.4921259845"/>
  <pageSetup fitToHeight="1" fitToWidth="1" horizontalDpi="300" verticalDpi="300" orientation="portrait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9.375" style="0" bestFit="1" customWidth="1"/>
    <col min="2" max="2" width="5.25390625" style="61" bestFit="1" customWidth="1"/>
    <col min="3" max="3" width="4.875" style="61" bestFit="1" customWidth="1"/>
    <col min="4" max="4" width="8.25390625" style="1" bestFit="1" customWidth="1"/>
    <col min="5" max="5" width="6.875" style="68" bestFit="1" customWidth="1"/>
    <col min="6" max="6" width="9.125" style="68" customWidth="1"/>
    <col min="7" max="7" width="17.625" style="68" bestFit="1" customWidth="1"/>
    <col min="8" max="8" width="5.25390625" style="0" bestFit="1" customWidth="1"/>
    <col min="9" max="9" width="6.875" style="0" bestFit="1" customWidth="1"/>
    <col min="10" max="10" width="17.625" style="0" bestFit="1" customWidth="1"/>
    <col min="11" max="11" width="7.75390625" style="61" bestFit="1" customWidth="1"/>
    <col min="12" max="12" width="8.75390625" style="61" bestFit="1" customWidth="1"/>
    <col min="13" max="13" width="22.375" style="1" bestFit="1" customWidth="1"/>
    <col min="14" max="14" width="11.125" style="61" bestFit="1" customWidth="1"/>
    <col min="15" max="16" width="9.125" style="61" customWidth="1"/>
  </cols>
  <sheetData>
    <row r="1" spans="1:16" ht="18">
      <c r="A1" s="99" t="s">
        <v>36</v>
      </c>
      <c r="B1" s="100"/>
      <c r="C1" s="100"/>
      <c r="D1" s="101"/>
      <c r="E1" s="102"/>
      <c r="F1" s="102"/>
      <c r="G1" s="102"/>
      <c r="H1" s="103"/>
      <c r="I1" s="103"/>
      <c r="J1" s="103"/>
      <c r="K1" s="129"/>
      <c r="L1" s="130" t="s">
        <v>64</v>
      </c>
      <c r="M1" s="131" t="s">
        <v>65</v>
      </c>
      <c r="N1" s="130" t="s">
        <v>63</v>
      </c>
      <c r="O1" s="100"/>
      <c r="P1" s="132"/>
    </row>
    <row r="2" spans="1:16" ht="18">
      <c r="A2" s="105" t="s">
        <v>37</v>
      </c>
      <c r="B2" s="87"/>
      <c r="C2" s="87"/>
      <c r="D2" s="95"/>
      <c r="E2" s="86"/>
      <c r="F2" s="86"/>
      <c r="G2" s="86"/>
      <c r="H2" s="58"/>
      <c r="I2" s="58"/>
      <c r="J2" s="58"/>
      <c r="K2" s="93" t="s">
        <v>4</v>
      </c>
      <c r="L2" s="93">
        <v>100</v>
      </c>
      <c r="M2" s="94">
        <v>100</v>
      </c>
      <c r="N2" s="93">
        <v>100</v>
      </c>
      <c r="O2" s="87"/>
      <c r="P2" s="117"/>
    </row>
    <row r="3" spans="1:16" ht="12.75">
      <c r="A3" s="111"/>
      <c r="B3" s="87"/>
      <c r="C3" s="87"/>
      <c r="D3" s="95"/>
      <c r="E3" s="86"/>
      <c r="F3" s="86"/>
      <c r="G3" s="86"/>
      <c r="H3" s="58"/>
      <c r="I3" s="58"/>
      <c r="J3" s="58"/>
      <c r="K3" s="93" t="s">
        <v>0</v>
      </c>
      <c r="L3" s="93">
        <v>100</v>
      </c>
      <c r="M3" s="94">
        <v>100</v>
      </c>
      <c r="N3" s="93">
        <v>100</v>
      </c>
      <c r="O3" s="87"/>
      <c r="P3" s="117"/>
    </row>
    <row r="4" spans="1:16" ht="12.75">
      <c r="A4" s="107"/>
      <c r="B4" s="218" t="s">
        <v>6</v>
      </c>
      <c r="C4" s="218" t="s">
        <v>7</v>
      </c>
      <c r="D4" s="20" t="s">
        <v>8</v>
      </c>
      <c r="E4" s="59" t="s">
        <v>62</v>
      </c>
      <c r="F4" s="77" t="s">
        <v>60</v>
      </c>
      <c r="G4" s="77" t="s">
        <v>61</v>
      </c>
      <c r="H4" s="58"/>
      <c r="I4" s="58"/>
      <c r="J4" s="58"/>
      <c r="K4" s="93" t="s">
        <v>1</v>
      </c>
      <c r="L4" s="93">
        <v>100</v>
      </c>
      <c r="M4" s="94">
        <v>100</v>
      </c>
      <c r="N4" s="93">
        <v>100</v>
      </c>
      <c r="O4" s="87"/>
      <c r="P4" s="117"/>
    </row>
    <row r="5" spans="1:16" ht="30">
      <c r="A5" s="108" t="s">
        <v>4</v>
      </c>
      <c r="B5" s="69">
        <v>5</v>
      </c>
      <c r="C5" s="69">
        <v>1</v>
      </c>
      <c r="D5" s="74">
        <v>0.55</v>
      </c>
      <c r="E5" s="70">
        <f>D5*$L$2</f>
        <v>55.00000000000001</v>
      </c>
      <c r="F5" s="70">
        <f>D5*$M$2</f>
        <v>55.00000000000001</v>
      </c>
      <c r="G5" s="70">
        <f>D5*$N$2</f>
        <v>55.00000000000001</v>
      </c>
      <c r="H5" s="58"/>
      <c r="I5" s="58"/>
      <c r="J5" s="58"/>
      <c r="K5" s="87"/>
      <c r="L5" s="87"/>
      <c r="M5" s="133" t="s">
        <v>66</v>
      </c>
      <c r="N5" s="87"/>
      <c r="O5" s="87"/>
      <c r="P5" s="117"/>
    </row>
    <row r="6" spans="1:16" ht="12.75">
      <c r="A6" s="108"/>
      <c r="B6" s="69">
        <v>4</v>
      </c>
      <c r="C6" s="69">
        <v>1</v>
      </c>
      <c r="D6" s="74">
        <v>0.65</v>
      </c>
      <c r="E6" s="70">
        <f>D6*$L$2</f>
        <v>65</v>
      </c>
      <c r="F6" s="70">
        <f>D6*$M$2</f>
        <v>65</v>
      </c>
      <c r="G6" s="70">
        <f>D6*$N$2</f>
        <v>65</v>
      </c>
      <c r="H6" s="58"/>
      <c r="I6" s="58"/>
      <c r="J6" s="58"/>
      <c r="K6" s="87"/>
      <c r="L6" s="87"/>
      <c r="M6" s="95"/>
      <c r="N6" s="87"/>
      <c r="O6" s="87"/>
      <c r="P6" s="117"/>
    </row>
    <row r="7" spans="1:16" ht="18">
      <c r="A7" s="108"/>
      <c r="B7" s="69">
        <v>3</v>
      </c>
      <c r="C7" s="69">
        <v>2</v>
      </c>
      <c r="D7" s="74">
        <v>0.75</v>
      </c>
      <c r="E7" s="70">
        <f>D7*$L$2</f>
        <v>75</v>
      </c>
      <c r="F7" s="70">
        <f>D7*$M$2</f>
        <v>75</v>
      </c>
      <c r="G7" s="70">
        <f>D7*$N$2</f>
        <v>75</v>
      </c>
      <c r="H7" s="58"/>
      <c r="I7" s="58"/>
      <c r="J7" s="98" t="s">
        <v>40</v>
      </c>
      <c r="K7" s="87"/>
      <c r="L7" s="87"/>
      <c r="M7" s="95"/>
      <c r="N7" s="86"/>
      <c r="O7" s="87"/>
      <c r="P7" s="117"/>
    </row>
    <row r="8" spans="1:16" ht="12.75">
      <c r="A8" s="108"/>
      <c r="B8" s="69">
        <v>2</v>
      </c>
      <c r="C8" s="69">
        <v>4</v>
      </c>
      <c r="D8" s="74">
        <v>0.85</v>
      </c>
      <c r="E8" s="70">
        <f>D8*$L$2</f>
        <v>85</v>
      </c>
      <c r="F8" s="70">
        <f>D8*$M$2</f>
        <v>85</v>
      </c>
      <c r="G8" s="70">
        <f>D8*$N$2</f>
        <v>85</v>
      </c>
      <c r="H8" s="58"/>
      <c r="I8" s="58"/>
      <c r="J8" s="58"/>
      <c r="K8" s="87"/>
      <c r="L8" s="87"/>
      <c r="M8" s="95"/>
      <c r="N8" s="86"/>
      <c r="O8" s="87"/>
      <c r="P8" s="117"/>
    </row>
    <row r="9" spans="1:16" ht="12.75">
      <c r="A9" s="109" t="s">
        <v>25</v>
      </c>
      <c r="B9" s="71">
        <v>5</v>
      </c>
      <c r="C9" s="71">
        <v>1</v>
      </c>
      <c r="D9" s="75">
        <v>0.5</v>
      </c>
      <c r="E9" s="72">
        <f>D9*$L$3</f>
        <v>50</v>
      </c>
      <c r="F9" s="72">
        <f>D9*$M$3</f>
        <v>50</v>
      </c>
      <c r="G9" s="72">
        <f>D9*$N$3</f>
        <v>50</v>
      </c>
      <c r="H9" s="58"/>
      <c r="I9" s="58"/>
      <c r="J9" s="55"/>
      <c r="K9" s="218" t="s">
        <v>6</v>
      </c>
      <c r="L9" s="218" t="s">
        <v>7</v>
      </c>
      <c r="M9" s="20" t="s">
        <v>8</v>
      </c>
      <c r="N9" s="59" t="s">
        <v>62</v>
      </c>
      <c r="O9" s="77" t="s">
        <v>60</v>
      </c>
      <c r="P9" s="110" t="s">
        <v>61</v>
      </c>
    </row>
    <row r="10" spans="1:16" ht="12.75">
      <c r="A10" s="109"/>
      <c r="B10" s="71">
        <v>4</v>
      </c>
      <c r="C10" s="71">
        <v>1</v>
      </c>
      <c r="D10" s="75">
        <v>0.6</v>
      </c>
      <c r="E10" s="72">
        <f>D10*$L$3</f>
        <v>60</v>
      </c>
      <c r="F10" s="72">
        <f>D10*$M$3</f>
        <v>60</v>
      </c>
      <c r="G10" s="72">
        <f>D10*$N$3</f>
        <v>60</v>
      </c>
      <c r="H10" s="58"/>
      <c r="I10" s="58"/>
      <c r="J10" s="56" t="s">
        <v>4</v>
      </c>
      <c r="K10" s="69">
        <v>5</v>
      </c>
      <c r="L10" s="69">
        <v>1</v>
      </c>
      <c r="M10" s="74">
        <v>0.5</v>
      </c>
      <c r="N10" s="70">
        <f>M10*$L$2</f>
        <v>50</v>
      </c>
      <c r="O10" s="70">
        <f>M10*$M$2</f>
        <v>50</v>
      </c>
      <c r="P10" s="114">
        <f>M10*$N$2</f>
        <v>50</v>
      </c>
    </row>
    <row r="11" spans="1:16" ht="12.75">
      <c r="A11" s="109"/>
      <c r="B11" s="71">
        <v>3</v>
      </c>
      <c r="C11" s="71">
        <v>2</v>
      </c>
      <c r="D11" s="75">
        <v>0.7</v>
      </c>
      <c r="E11" s="72">
        <f>D11*$L$3</f>
        <v>70</v>
      </c>
      <c r="F11" s="72">
        <f>D11*$M$3</f>
        <v>70</v>
      </c>
      <c r="G11" s="72">
        <f>D11*$N$3</f>
        <v>70</v>
      </c>
      <c r="H11" s="58"/>
      <c r="I11" s="58"/>
      <c r="J11" s="56"/>
      <c r="K11" s="69">
        <v>4</v>
      </c>
      <c r="L11" s="69">
        <v>1</v>
      </c>
      <c r="M11" s="74">
        <v>0.6</v>
      </c>
      <c r="N11" s="70">
        <f>M11*$L$2</f>
        <v>60</v>
      </c>
      <c r="O11" s="70">
        <f>M11*$M$2</f>
        <v>60</v>
      </c>
      <c r="P11" s="114">
        <f>M11*$N$2</f>
        <v>60</v>
      </c>
    </row>
    <row r="12" spans="1:16" ht="12.75">
      <c r="A12" s="109"/>
      <c r="B12" s="71">
        <v>3</v>
      </c>
      <c r="C12" s="71">
        <v>5</v>
      </c>
      <c r="D12" s="75">
        <v>0.8</v>
      </c>
      <c r="E12" s="72">
        <f>D12*$L$3</f>
        <v>80</v>
      </c>
      <c r="F12" s="72">
        <f>D12*$M$3</f>
        <v>80</v>
      </c>
      <c r="G12" s="72">
        <f>D12*$N$3</f>
        <v>80</v>
      </c>
      <c r="H12" s="58"/>
      <c r="I12" s="58"/>
      <c r="J12" s="56"/>
      <c r="K12" s="69">
        <v>3</v>
      </c>
      <c r="L12" s="69">
        <v>2</v>
      </c>
      <c r="M12" s="74">
        <v>0.7</v>
      </c>
      <c r="N12" s="70">
        <f>M12*$L$2</f>
        <v>70</v>
      </c>
      <c r="O12" s="70">
        <f>M12*$M$2</f>
        <v>70</v>
      </c>
      <c r="P12" s="114">
        <f>M12*$N$2</f>
        <v>70</v>
      </c>
    </row>
    <row r="13" spans="1:16" ht="12.75">
      <c r="A13" s="108" t="s">
        <v>4</v>
      </c>
      <c r="B13" s="69">
        <v>5</v>
      </c>
      <c r="C13" s="69">
        <v>1</v>
      </c>
      <c r="D13" s="74">
        <v>0.5</v>
      </c>
      <c r="E13" s="70">
        <f>D13*$L$2</f>
        <v>50</v>
      </c>
      <c r="F13" s="70">
        <f>D13*$M$2</f>
        <v>50</v>
      </c>
      <c r="G13" s="70">
        <f>D13*$N$2</f>
        <v>50</v>
      </c>
      <c r="H13" s="58"/>
      <c r="I13" s="58"/>
      <c r="J13" s="56"/>
      <c r="K13" s="69">
        <v>3</v>
      </c>
      <c r="L13" s="69">
        <v>5</v>
      </c>
      <c r="M13" s="74">
        <v>0.8</v>
      </c>
      <c r="N13" s="70">
        <f>M13*$L$2</f>
        <v>80</v>
      </c>
      <c r="O13" s="70">
        <f>M13*$M$2</f>
        <v>80</v>
      </c>
      <c r="P13" s="114">
        <f>M13*$N$2</f>
        <v>80</v>
      </c>
    </row>
    <row r="14" spans="1:16" ht="12.75">
      <c r="A14" s="108"/>
      <c r="B14" s="69">
        <v>4</v>
      </c>
      <c r="C14" s="69">
        <v>1</v>
      </c>
      <c r="D14" s="74">
        <v>0.6</v>
      </c>
      <c r="E14" s="70">
        <f>D14*$L$2</f>
        <v>60</v>
      </c>
      <c r="F14" s="70">
        <f>D14*$M$2</f>
        <v>60</v>
      </c>
      <c r="G14" s="70">
        <f>D14*$N$2</f>
        <v>60</v>
      </c>
      <c r="H14" s="58"/>
      <c r="I14" s="58"/>
      <c r="J14" s="65" t="s">
        <v>25</v>
      </c>
      <c r="K14" s="71">
        <v>5</v>
      </c>
      <c r="L14" s="71">
        <v>1</v>
      </c>
      <c r="M14" s="75">
        <v>0.5</v>
      </c>
      <c r="N14" s="72">
        <f>M14*$L$3</f>
        <v>50</v>
      </c>
      <c r="O14" s="72">
        <f>M14*$M$3</f>
        <v>50</v>
      </c>
      <c r="P14" s="112">
        <f>M14*$N$3</f>
        <v>50</v>
      </c>
    </row>
    <row r="15" spans="1:16" ht="12.75">
      <c r="A15" s="108"/>
      <c r="B15" s="69">
        <v>3</v>
      </c>
      <c r="C15" s="69">
        <v>1</v>
      </c>
      <c r="D15" s="74">
        <v>0.7</v>
      </c>
      <c r="E15" s="70">
        <f>D15*$L$2</f>
        <v>70</v>
      </c>
      <c r="F15" s="70">
        <f>D15*$M$2</f>
        <v>70</v>
      </c>
      <c r="G15" s="70">
        <f>D15*$N$2</f>
        <v>70</v>
      </c>
      <c r="H15" s="58"/>
      <c r="I15" s="58"/>
      <c r="J15" s="65"/>
      <c r="K15" s="71">
        <v>4</v>
      </c>
      <c r="L15" s="71">
        <v>1</v>
      </c>
      <c r="M15" s="75">
        <v>0.6</v>
      </c>
      <c r="N15" s="72">
        <f>M15*$L$3</f>
        <v>60</v>
      </c>
      <c r="O15" s="72">
        <f>M15*$M$3</f>
        <v>60</v>
      </c>
      <c r="P15" s="112">
        <f>M15*$N$3</f>
        <v>60</v>
      </c>
    </row>
    <row r="16" spans="1:16" ht="12.75">
      <c r="A16" s="108"/>
      <c r="B16" s="69">
        <v>2</v>
      </c>
      <c r="C16" s="69">
        <v>4</v>
      </c>
      <c r="D16" s="74">
        <v>0.8</v>
      </c>
      <c r="E16" s="70">
        <f>D16*$L$2</f>
        <v>80</v>
      </c>
      <c r="F16" s="70">
        <f>D16*$M$2</f>
        <v>80</v>
      </c>
      <c r="G16" s="70">
        <f>D16*$N$2</f>
        <v>80</v>
      </c>
      <c r="H16" s="58"/>
      <c r="I16" s="58"/>
      <c r="J16" s="65"/>
      <c r="K16" s="71">
        <v>3</v>
      </c>
      <c r="L16" s="71">
        <v>2</v>
      </c>
      <c r="M16" s="75">
        <v>0.7</v>
      </c>
      <c r="N16" s="72">
        <f>M16*$L$3</f>
        <v>70</v>
      </c>
      <c r="O16" s="72">
        <f>M16*$M$3</f>
        <v>70</v>
      </c>
      <c r="P16" s="112">
        <f>M16*$N$3</f>
        <v>70</v>
      </c>
    </row>
    <row r="17" spans="1:16" ht="12.75">
      <c r="A17" s="107" t="s">
        <v>73</v>
      </c>
      <c r="B17" s="62">
        <v>10</v>
      </c>
      <c r="C17" s="62">
        <v>5</v>
      </c>
      <c r="D17" s="20"/>
      <c r="E17" s="59"/>
      <c r="F17" s="59"/>
      <c r="G17" s="59"/>
      <c r="H17" s="58"/>
      <c r="I17" s="58"/>
      <c r="J17" s="65"/>
      <c r="K17" s="71">
        <v>3</v>
      </c>
      <c r="L17" s="71">
        <v>6</v>
      </c>
      <c r="M17" s="75">
        <v>0.8</v>
      </c>
      <c r="N17" s="72">
        <f>M17*$L$3</f>
        <v>80</v>
      </c>
      <c r="O17" s="72">
        <f>M17*$M$3</f>
        <v>80</v>
      </c>
      <c r="P17" s="112">
        <f>M17*$N$3</f>
        <v>80</v>
      </c>
    </row>
    <row r="18" spans="1:16" ht="12.75">
      <c r="A18" s="107" t="s">
        <v>26</v>
      </c>
      <c r="B18" s="62">
        <v>10</v>
      </c>
      <c r="C18" s="62">
        <v>4</v>
      </c>
      <c r="D18" s="20"/>
      <c r="E18" s="59"/>
      <c r="F18" s="59"/>
      <c r="G18" s="59"/>
      <c r="H18" s="58"/>
      <c r="I18" s="58"/>
      <c r="J18" s="56" t="s">
        <v>4</v>
      </c>
      <c r="K18" s="69">
        <v>5</v>
      </c>
      <c r="L18" s="69">
        <v>1</v>
      </c>
      <c r="M18" s="74">
        <v>0.55</v>
      </c>
      <c r="N18" s="70">
        <f>M18*$L$2</f>
        <v>55.00000000000001</v>
      </c>
      <c r="O18" s="70">
        <f>M18*$M$2</f>
        <v>55.00000000000001</v>
      </c>
      <c r="P18" s="114">
        <f>M18*$N$2</f>
        <v>55.00000000000001</v>
      </c>
    </row>
    <row r="19" spans="1:16" ht="12.75">
      <c r="A19" s="111"/>
      <c r="B19" s="87"/>
      <c r="C19" s="87"/>
      <c r="D19" s="95"/>
      <c r="E19" s="86"/>
      <c r="F19" s="86"/>
      <c r="G19" s="86"/>
      <c r="H19" s="58"/>
      <c r="I19" s="58"/>
      <c r="J19" s="56"/>
      <c r="K19" s="69">
        <v>5</v>
      </c>
      <c r="L19" s="69">
        <v>1</v>
      </c>
      <c r="M19" s="74">
        <v>0.65</v>
      </c>
      <c r="N19" s="70">
        <f>M19*$L$2</f>
        <v>65</v>
      </c>
      <c r="O19" s="70">
        <f>M19*$M$2</f>
        <v>65</v>
      </c>
      <c r="P19" s="114">
        <f>M19*$N$2</f>
        <v>65</v>
      </c>
    </row>
    <row r="20" spans="1:16" ht="18">
      <c r="A20" s="105" t="s">
        <v>38</v>
      </c>
      <c r="B20" s="87"/>
      <c r="C20" s="87"/>
      <c r="D20" s="95"/>
      <c r="E20" s="86"/>
      <c r="F20" s="86"/>
      <c r="G20" s="86"/>
      <c r="H20" s="58"/>
      <c r="I20" s="58"/>
      <c r="J20" s="56"/>
      <c r="K20" s="69">
        <v>4</v>
      </c>
      <c r="L20" s="69">
        <v>4</v>
      </c>
      <c r="M20" s="74">
        <v>0.75</v>
      </c>
      <c r="N20" s="70">
        <f>M20*$L$2</f>
        <v>75</v>
      </c>
      <c r="O20" s="70">
        <f>M20*$M$2</f>
        <v>75</v>
      </c>
      <c r="P20" s="114">
        <f>M20*$N$2</f>
        <v>75</v>
      </c>
    </row>
    <row r="21" spans="1:16" ht="12.75">
      <c r="A21" s="111"/>
      <c r="B21" s="87"/>
      <c r="C21" s="87"/>
      <c r="D21" s="95"/>
      <c r="E21" s="86"/>
      <c r="F21" s="86"/>
      <c r="G21" s="86"/>
      <c r="H21" s="58"/>
      <c r="I21" s="58"/>
      <c r="J21" s="55" t="s">
        <v>16</v>
      </c>
      <c r="K21" s="62">
        <v>10</v>
      </c>
      <c r="L21" s="62">
        <v>5</v>
      </c>
      <c r="M21" s="20"/>
      <c r="N21" s="59"/>
      <c r="O21" s="59"/>
      <c r="P21" s="115"/>
    </row>
    <row r="22" spans="1:16" ht="12.75">
      <c r="A22" s="107"/>
      <c r="B22" s="218" t="s">
        <v>6</v>
      </c>
      <c r="C22" s="218" t="s">
        <v>7</v>
      </c>
      <c r="D22" s="20" t="s">
        <v>8</v>
      </c>
      <c r="E22" s="59" t="s">
        <v>62</v>
      </c>
      <c r="F22" s="77" t="s">
        <v>60</v>
      </c>
      <c r="G22" s="77" t="s">
        <v>61</v>
      </c>
      <c r="H22" s="58"/>
      <c r="I22" s="58"/>
      <c r="J22" s="55" t="s">
        <v>10</v>
      </c>
      <c r="K22" s="62">
        <v>10</v>
      </c>
      <c r="L22" s="62">
        <v>3</v>
      </c>
      <c r="M22" s="20"/>
      <c r="N22" s="59"/>
      <c r="O22" s="59"/>
      <c r="P22" s="115"/>
    </row>
    <row r="23" spans="1:16" ht="12.75">
      <c r="A23" s="113" t="s">
        <v>27</v>
      </c>
      <c r="B23" s="67">
        <v>3</v>
      </c>
      <c r="C23" s="67">
        <v>1</v>
      </c>
      <c r="D23" s="76">
        <v>0.5</v>
      </c>
      <c r="E23" s="66">
        <f>D23*$L$4</f>
        <v>50</v>
      </c>
      <c r="F23" s="66">
        <f>D23*$M$4</f>
        <v>50</v>
      </c>
      <c r="G23" s="66">
        <f>D23*$N$4</f>
        <v>50</v>
      </c>
      <c r="H23" s="58"/>
      <c r="I23" s="58"/>
      <c r="J23" s="55"/>
      <c r="K23" s="62"/>
      <c r="L23" s="62"/>
      <c r="M23" s="20"/>
      <c r="N23" s="59"/>
      <c r="O23" s="59"/>
      <c r="P23" s="115"/>
    </row>
    <row r="24" spans="1:16" ht="18">
      <c r="A24" s="113"/>
      <c r="B24" s="67">
        <v>3</v>
      </c>
      <c r="C24" s="67">
        <v>2</v>
      </c>
      <c r="D24" s="76">
        <v>0.6</v>
      </c>
      <c r="E24" s="66">
        <f>D24*$L$4</f>
        <v>60</v>
      </c>
      <c r="F24" s="66">
        <f>D24*$M$4</f>
        <v>60</v>
      </c>
      <c r="G24" s="66">
        <f>D24*$N$4</f>
        <v>60</v>
      </c>
      <c r="H24" s="58"/>
      <c r="I24" s="58"/>
      <c r="J24" s="98" t="s">
        <v>41</v>
      </c>
      <c r="K24" s="87"/>
      <c r="L24" s="87"/>
      <c r="M24" s="95"/>
      <c r="N24" s="86"/>
      <c r="O24" s="86"/>
      <c r="P24" s="106"/>
    </row>
    <row r="25" spans="1:16" ht="12.75">
      <c r="A25" s="113"/>
      <c r="B25" s="67">
        <v>2</v>
      </c>
      <c r="C25" s="67">
        <v>4</v>
      </c>
      <c r="D25" s="76">
        <v>0.7</v>
      </c>
      <c r="E25" s="66">
        <f>D25*$L$4</f>
        <v>70</v>
      </c>
      <c r="F25" s="66">
        <f>D25*$M$4</f>
        <v>70</v>
      </c>
      <c r="G25" s="66">
        <f>D25*$N$4</f>
        <v>70</v>
      </c>
      <c r="H25" s="58"/>
      <c r="I25" s="58"/>
      <c r="J25" s="58"/>
      <c r="K25" s="87"/>
      <c r="L25" s="87"/>
      <c r="M25" s="95"/>
      <c r="N25" s="86"/>
      <c r="O25" s="86"/>
      <c r="P25" s="106"/>
    </row>
    <row r="26" spans="1:16" ht="12.75">
      <c r="A26" s="109" t="s">
        <v>25</v>
      </c>
      <c r="B26" s="71">
        <v>4</v>
      </c>
      <c r="C26" s="71">
        <v>5</v>
      </c>
      <c r="D26" s="75"/>
      <c r="E26" s="72"/>
      <c r="F26" s="72"/>
      <c r="G26" s="72"/>
      <c r="H26" s="58"/>
      <c r="I26" s="58"/>
      <c r="J26" s="55"/>
      <c r="K26" s="218" t="s">
        <v>6</v>
      </c>
      <c r="L26" s="218" t="s">
        <v>7</v>
      </c>
      <c r="M26" s="20" t="s">
        <v>8</v>
      </c>
      <c r="N26" s="59" t="s">
        <v>62</v>
      </c>
      <c r="O26" s="77" t="s">
        <v>60</v>
      </c>
      <c r="P26" s="110" t="s">
        <v>61</v>
      </c>
    </row>
    <row r="27" spans="1:16" ht="12.75">
      <c r="A27" s="107" t="s">
        <v>28</v>
      </c>
      <c r="B27" s="62">
        <v>3</v>
      </c>
      <c r="C27" s="62">
        <v>5</v>
      </c>
      <c r="D27" s="20"/>
      <c r="E27" s="59"/>
      <c r="F27" s="59"/>
      <c r="G27" s="59"/>
      <c r="H27" s="58"/>
      <c r="I27" s="58"/>
      <c r="J27" s="63" t="s">
        <v>32</v>
      </c>
      <c r="K27" s="67">
        <v>3</v>
      </c>
      <c r="L27" s="67">
        <v>1</v>
      </c>
      <c r="M27" s="76">
        <v>0.5</v>
      </c>
      <c r="N27" s="66">
        <f>M27*$L$4</f>
        <v>50</v>
      </c>
      <c r="O27" s="66">
        <f>M27*$M$4</f>
        <v>50</v>
      </c>
      <c r="P27" s="116">
        <f>M27*$N$4</f>
        <v>50</v>
      </c>
    </row>
    <row r="28" spans="1:16" ht="12.75">
      <c r="A28" s="107" t="s">
        <v>29</v>
      </c>
      <c r="B28" s="62">
        <v>6</v>
      </c>
      <c r="C28" s="62">
        <v>5</v>
      </c>
      <c r="D28" s="20"/>
      <c r="E28" s="59"/>
      <c r="F28" s="59"/>
      <c r="G28" s="59"/>
      <c r="H28" s="58"/>
      <c r="I28" s="58"/>
      <c r="J28" s="63"/>
      <c r="K28" s="67">
        <v>3</v>
      </c>
      <c r="L28" s="67">
        <v>1</v>
      </c>
      <c r="M28" s="76">
        <v>0.6</v>
      </c>
      <c r="N28" s="66">
        <f>M28*$L$4</f>
        <v>60</v>
      </c>
      <c r="O28" s="66">
        <f>M28*$M$4</f>
        <v>60</v>
      </c>
      <c r="P28" s="116">
        <f>M28*$N$4</f>
        <v>60</v>
      </c>
    </row>
    <row r="29" spans="1:16" ht="12.75">
      <c r="A29" s="107" t="s">
        <v>10</v>
      </c>
      <c r="B29" s="62">
        <v>10</v>
      </c>
      <c r="C29" s="62">
        <v>4</v>
      </c>
      <c r="D29" s="20"/>
      <c r="E29" s="59"/>
      <c r="F29" s="59"/>
      <c r="G29" s="59"/>
      <c r="H29" s="58"/>
      <c r="I29" s="58"/>
      <c r="J29" s="63"/>
      <c r="K29" s="67">
        <v>3</v>
      </c>
      <c r="L29" s="67">
        <v>2</v>
      </c>
      <c r="M29" s="76">
        <v>0.7</v>
      </c>
      <c r="N29" s="66">
        <f>M29*$L$4</f>
        <v>70</v>
      </c>
      <c r="O29" s="66">
        <f>M29*$M$4</f>
        <v>70</v>
      </c>
      <c r="P29" s="116">
        <f>M29*$N$4</f>
        <v>70</v>
      </c>
    </row>
    <row r="30" spans="1:16" ht="12.75">
      <c r="A30" s="111"/>
      <c r="B30" s="87"/>
      <c r="C30" s="87"/>
      <c r="D30" s="95"/>
      <c r="E30" s="86"/>
      <c r="F30" s="86"/>
      <c r="G30" s="86"/>
      <c r="H30" s="58"/>
      <c r="I30" s="58"/>
      <c r="J30" s="63"/>
      <c r="K30" s="67">
        <v>2</v>
      </c>
      <c r="L30" s="67">
        <v>5</v>
      </c>
      <c r="M30" s="76">
        <v>0.8</v>
      </c>
      <c r="N30" s="66">
        <f>M30*$L$4</f>
        <v>80</v>
      </c>
      <c r="O30" s="66">
        <f>M30*$M$4</f>
        <v>80</v>
      </c>
      <c r="P30" s="116">
        <f>M30*$N$4</f>
        <v>80</v>
      </c>
    </row>
    <row r="31" spans="1:16" ht="18">
      <c r="A31" s="105" t="s">
        <v>39</v>
      </c>
      <c r="B31" s="87"/>
      <c r="C31" s="87"/>
      <c r="D31" s="95"/>
      <c r="E31" s="86"/>
      <c r="F31" s="86"/>
      <c r="G31" s="86"/>
      <c r="H31" s="58"/>
      <c r="I31" s="58"/>
      <c r="J31" s="65" t="s">
        <v>25</v>
      </c>
      <c r="K31" s="71">
        <v>5</v>
      </c>
      <c r="L31" s="71">
        <v>1</v>
      </c>
      <c r="M31" s="75">
        <v>0.55</v>
      </c>
      <c r="N31" s="72">
        <f>M31*$L$3</f>
        <v>55.00000000000001</v>
      </c>
      <c r="O31" s="72">
        <f>M31*$M$3</f>
        <v>55.00000000000001</v>
      </c>
      <c r="P31" s="112">
        <f>M31*$N$3</f>
        <v>55.00000000000001</v>
      </c>
    </row>
    <row r="32" spans="1:16" ht="12.75">
      <c r="A32" s="111"/>
      <c r="B32" s="87"/>
      <c r="C32" s="87"/>
      <c r="D32" s="95"/>
      <c r="E32" s="86"/>
      <c r="F32" s="86"/>
      <c r="G32" s="86"/>
      <c r="H32" s="58"/>
      <c r="I32" s="58"/>
      <c r="J32" s="65"/>
      <c r="K32" s="71">
        <v>5</v>
      </c>
      <c r="L32" s="71">
        <v>1</v>
      </c>
      <c r="M32" s="75">
        <v>0.65</v>
      </c>
      <c r="N32" s="72">
        <f>M32*$L$3</f>
        <v>65</v>
      </c>
      <c r="O32" s="72">
        <f>M32*$M$3</f>
        <v>65</v>
      </c>
      <c r="P32" s="112">
        <f>M32*$N$3</f>
        <v>65</v>
      </c>
    </row>
    <row r="33" spans="1:16" ht="12.75">
      <c r="A33" s="107"/>
      <c r="B33" s="218" t="s">
        <v>6</v>
      </c>
      <c r="C33" s="218" t="s">
        <v>7</v>
      </c>
      <c r="D33" s="20" t="s">
        <v>8</v>
      </c>
      <c r="E33" s="59" t="s">
        <v>62</v>
      </c>
      <c r="F33" s="77" t="s">
        <v>60</v>
      </c>
      <c r="G33" s="77" t="s">
        <v>61</v>
      </c>
      <c r="H33" s="58"/>
      <c r="I33" s="58"/>
      <c r="J33" s="65"/>
      <c r="K33" s="71">
        <v>4</v>
      </c>
      <c r="L33" s="71">
        <v>5</v>
      </c>
      <c r="M33" s="75">
        <v>0.75</v>
      </c>
      <c r="N33" s="72">
        <f>M33*$L$3</f>
        <v>75</v>
      </c>
      <c r="O33" s="72">
        <f>M33*$M$3</f>
        <v>75</v>
      </c>
      <c r="P33" s="112">
        <f>M33*$N$3</f>
        <v>75</v>
      </c>
    </row>
    <row r="34" spans="1:16" ht="12.75">
      <c r="A34" s="113" t="s">
        <v>11</v>
      </c>
      <c r="B34" s="67">
        <v>3</v>
      </c>
      <c r="C34" s="67">
        <v>1</v>
      </c>
      <c r="D34" s="76">
        <v>0.5</v>
      </c>
      <c r="E34" s="66">
        <f>D34*$L$4</f>
        <v>50</v>
      </c>
      <c r="F34" s="66">
        <f>D34*$M$4</f>
        <v>50</v>
      </c>
      <c r="G34" s="66">
        <f>D34*$N$4</f>
        <v>50</v>
      </c>
      <c r="H34" s="58"/>
      <c r="I34" s="58"/>
      <c r="J34" s="55" t="s">
        <v>28</v>
      </c>
      <c r="K34" s="62">
        <v>3</v>
      </c>
      <c r="L34" s="62">
        <v>5</v>
      </c>
      <c r="M34" s="20"/>
      <c r="N34" s="59"/>
      <c r="O34" s="59"/>
      <c r="P34" s="115"/>
    </row>
    <row r="35" spans="1:16" ht="12.75">
      <c r="A35" s="113"/>
      <c r="B35" s="67">
        <v>3</v>
      </c>
      <c r="C35" s="67">
        <v>1</v>
      </c>
      <c r="D35" s="76">
        <v>0.6</v>
      </c>
      <c r="E35" s="66">
        <f>D35*$L$4</f>
        <v>60</v>
      </c>
      <c r="F35" s="66">
        <f>D35*$M$4</f>
        <v>60</v>
      </c>
      <c r="G35" s="66">
        <f>D35*$N$4</f>
        <v>60</v>
      </c>
      <c r="H35" s="58"/>
      <c r="I35" s="58"/>
      <c r="J35" s="63" t="s">
        <v>33</v>
      </c>
      <c r="K35" s="67">
        <v>3</v>
      </c>
      <c r="L35" s="67">
        <v>1</v>
      </c>
      <c r="M35" s="76">
        <v>0.65</v>
      </c>
      <c r="N35" s="66">
        <f>M35*$L$4</f>
        <v>65</v>
      </c>
      <c r="O35" s="66">
        <f>M35*$M$4</f>
        <v>65</v>
      </c>
      <c r="P35" s="116">
        <f>M35*$N$4</f>
        <v>65</v>
      </c>
    </row>
    <row r="36" spans="1:16" ht="12.75">
      <c r="A36" s="113"/>
      <c r="B36" s="67">
        <v>3</v>
      </c>
      <c r="C36" s="67">
        <v>2</v>
      </c>
      <c r="D36" s="76">
        <v>0.7</v>
      </c>
      <c r="E36" s="66">
        <f>D36*$L$4</f>
        <v>70</v>
      </c>
      <c r="F36" s="66">
        <f>D36*$M$4</f>
        <v>70</v>
      </c>
      <c r="G36" s="66">
        <f>D36*$N$4</f>
        <v>70</v>
      </c>
      <c r="H36" s="58"/>
      <c r="I36" s="58"/>
      <c r="J36" s="63"/>
      <c r="K36" s="67">
        <v>3</v>
      </c>
      <c r="L36" s="67">
        <v>1</v>
      </c>
      <c r="M36" s="76">
        <v>0.75</v>
      </c>
      <c r="N36" s="66">
        <f>M36*$L$4</f>
        <v>75</v>
      </c>
      <c r="O36" s="66">
        <f>M36*$M$4</f>
        <v>75</v>
      </c>
      <c r="P36" s="116">
        <f>M36*$N$4</f>
        <v>75</v>
      </c>
    </row>
    <row r="37" spans="1:16" ht="12.75">
      <c r="A37" s="113"/>
      <c r="B37" s="67">
        <v>3</v>
      </c>
      <c r="C37" s="67">
        <v>2</v>
      </c>
      <c r="D37" s="76">
        <v>0.8</v>
      </c>
      <c r="E37" s="66">
        <f>D37*$L$4</f>
        <v>80</v>
      </c>
      <c r="F37" s="66">
        <f>D37*$M$4</f>
        <v>80</v>
      </c>
      <c r="G37" s="66">
        <f>D37*$N$4</f>
        <v>80</v>
      </c>
      <c r="H37" s="58"/>
      <c r="I37" s="58"/>
      <c r="J37" s="63"/>
      <c r="K37" s="67">
        <v>3</v>
      </c>
      <c r="L37" s="67">
        <v>2</v>
      </c>
      <c r="M37" s="76">
        <v>0.85</v>
      </c>
      <c r="N37" s="66">
        <f>M37*$L$4</f>
        <v>85</v>
      </c>
      <c r="O37" s="66">
        <f>M37*$M$4</f>
        <v>85</v>
      </c>
      <c r="P37" s="116">
        <f>M37*$N$4</f>
        <v>85</v>
      </c>
    </row>
    <row r="38" spans="1:16" ht="12.75">
      <c r="A38" s="113"/>
      <c r="B38" s="67">
        <v>2</v>
      </c>
      <c r="C38" s="67">
        <v>4</v>
      </c>
      <c r="D38" s="76">
        <v>0.85</v>
      </c>
      <c r="E38" s="66">
        <f>D38*$L$4</f>
        <v>85</v>
      </c>
      <c r="F38" s="66">
        <f>D38*$M$4</f>
        <v>85</v>
      </c>
      <c r="G38" s="66">
        <f>D38*$N$4</f>
        <v>85</v>
      </c>
      <c r="H38" s="58"/>
      <c r="I38" s="58"/>
      <c r="J38" s="63"/>
      <c r="K38" s="67">
        <v>3</v>
      </c>
      <c r="L38" s="67">
        <v>4</v>
      </c>
      <c r="M38" s="76">
        <v>0.95</v>
      </c>
      <c r="N38" s="66">
        <f>M38*$L$4</f>
        <v>95</v>
      </c>
      <c r="O38" s="66">
        <f>M38*$M$4</f>
        <v>95</v>
      </c>
      <c r="P38" s="116">
        <f>M38*$N$4</f>
        <v>95</v>
      </c>
    </row>
    <row r="39" spans="1:16" ht="12.75">
      <c r="A39" s="109" t="s">
        <v>25</v>
      </c>
      <c r="B39" s="71">
        <v>5</v>
      </c>
      <c r="C39" s="71">
        <v>1</v>
      </c>
      <c r="D39" s="75">
        <v>0.55</v>
      </c>
      <c r="E39" s="72">
        <f>D39*$L$3</f>
        <v>55.00000000000001</v>
      </c>
      <c r="F39" s="72">
        <f>D39*$M$3</f>
        <v>55.00000000000001</v>
      </c>
      <c r="G39" s="72">
        <f>D39*$N$3</f>
        <v>55.00000000000001</v>
      </c>
      <c r="H39" s="58"/>
      <c r="I39" s="58"/>
      <c r="J39" s="55" t="s">
        <v>34</v>
      </c>
      <c r="K39" s="62">
        <v>4</v>
      </c>
      <c r="L39" s="62">
        <v>5</v>
      </c>
      <c r="M39" s="20"/>
      <c r="N39" s="59"/>
      <c r="O39" s="59"/>
      <c r="P39" s="115"/>
    </row>
    <row r="40" spans="1:16" ht="12.75">
      <c r="A40" s="109"/>
      <c r="B40" s="71">
        <v>4</v>
      </c>
      <c r="C40" s="71">
        <v>1</v>
      </c>
      <c r="D40" s="75">
        <v>0.65</v>
      </c>
      <c r="E40" s="72">
        <f>D40*$L$3</f>
        <v>65</v>
      </c>
      <c r="F40" s="72">
        <f>D40*$M$3</f>
        <v>65</v>
      </c>
      <c r="G40" s="72">
        <f>D40*$N$3</f>
        <v>65</v>
      </c>
      <c r="H40" s="58"/>
      <c r="I40" s="58"/>
      <c r="J40" s="55" t="s">
        <v>10</v>
      </c>
      <c r="K40" s="62">
        <v>8</v>
      </c>
      <c r="L40" s="62">
        <v>3</v>
      </c>
      <c r="M40" s="20"/>
      <c r="N40" s="59"/>
      <c r="O40" s="59"/>
      <c r="P40" s="115"/>
    </row>
    <row r="41" spans="1:16" ht="12.75">
      <c r="A41" s="109"/>
      <c r="B41" s="71">
        <v>3</v>
      </c>
      <c r="C41" s="71">
        <v>2</v>
      </c>
      <c r="D41" s="75">
        <v>0.75</v>
      </c>
      <c r="E41" s="72">
        <f>D41*$L$3</f>
        <v>75</v>
      </c>
      <c r="F41" s="72">
        <f>D41*$M$3</f>
        <v>75</v>
      </c>
      <c r="G41" s="72">
        <f>D41*$N$3</f>
        <v>75</v>
      </c>
      <c r="H41" s="58"/>
      <c r="I41" s="58"/>
      <c r="J41" s="58"/>
      <c r="K41" s="87"/>
      <c r="L41" s="87"/>
      <c r="M41" s="95"/>
      <c r="N41" s="86"/>
      <c r="O41" s="86"/>
      <c r="P41" s="106"/>
    </row>
    <row r="42" spans="1:16" ht="12.75">
      <c r="A42" s="109"/>
      <c r="B42" s="71">
        <v>2</v>
      </c>
      <c r="C42" s="71">
        <v>5</v>
      </c>
      <c r="D42" s="75">
        <v>0.85</v>
      </c>
      <c r="E42" s="72">
        <f>D42*$L$3</f>
        <v>85</v>
      </c>
      <c r="F42" s="72">
        <f>D42*$M$3</f>
        <v>85</v>
      </c>
      <c r="G42" s="72">
        <f>D42*$N$3</f>
        <v>85</v>
      </c>
      <c r="H42" s="58"/>
      <c r="I42" s="58"/>
      <c r="J42" s="58"/>
      <c r="K42" s="87"/>
      <c r="L42" s="87"/>
      <c r="M42" s="95"/>
      <c r="N42" s="86"/>
      <c r="O42" s="86"/>
      <c r="P42" s="106"/>
    </row>
    <row r="43" spans="1:16" ht="12.75">
      <c r="A43" s="107" t="s">
        <v>73</v>
      </c>
      <c r="B43" s="62">
        <v>10</v>
      </c>
      <c r="C43" s="62">
        <v>5</v>
      </c>
      <c r="D43" s="20"/>
      <c r="E43" s="59"/>
      <c r="F43" s="59"/>
      <c r="G43" s="59"/>
      <c r="H43" s="58"/>
      <c r="I43" s="58"/>
      <c r="J43" s="58"/>
      <c r="K43" s="87"/>
      <c r="L43" s="87"/>
      <c r="M43" s="95"/>
      <c r="N43" s="86"/>
      <c r="O43" s="86"/>
      <c r="P43" s="106"/>
    </row>
    <row r="44" spans="1:16" ht="12.75">
      <c r="A44" s="107" t="s">
        <v>30</v>
      </c>
      <c r="B44" s="62">
        <v>4</v>
      </c>
      <c r="C44" s="62">
        <v>5</v>
      </c>
      <c r="D44" s="20"/>
      <c r="E44" s="59"/>
      <c r="F44" s="59"/>
      <c r="G44" s="59"/>
      <c r="H44" s="58"/>
      <c r="I44" s="58"/>
      <c r="J44" s="58"/>
      <c r="K44" s="87"/>
      <c r="L44" s="87"/>
      <c r="M44" s="95"/>
      <c r="N44" s="86"/>
      <c r="O44" s="86"/>
      <c r="P44" s="106"/>
    </row>
    <row r="45" spans="1:16" ht="12.75">
      <c r="A45" s="107" t="s">
        <v>31</v>
      </c>
      <c r="B45" s="62">
        <v>8</v>
      </c>
      <c r="C45" s="62">
        <v>4</v>
      </c>
      <c r="D45" s="20"/>
      <c r="E45" s="59"/>
      <c r="F45" s="59"/>
      <c r="G45" s="59"/>
      <c r="H45" s="58"/>
      <c r="I45" s="58"/>
      <c r="J45" s="58"/>
      <c r="K45" s="87"/>
      <c r="L45" s="87"/>
      <c r="M45" s="95"/>
      <c r="N45" s="86"/>
      <c r="O45" s="86"/>
      <c r="P45" s="106"/>
    </row>
    <row r="46" spans="1:16" ht="13.5" thickBot="1">
      <c r="A46" s="134"/>
      <c r="B46" s="123"/>
      <c r="C46" s="123"/>
      <c r="D46" s="124"/>
      <c r="E46" s="126"/>
      <c r="F46" s="126"/>
      <c r="G46" s="126"/>
      <c r="H46" s="122"/>
      <c r="I46" s="122"/>
      <c r="J46" s="122"/>
      <c r="K46" s="123"/>
      <c r="L46" s="123"/>
      <c r="M46" s="124"/>
      <c r="N46" s="126"/>
      <c r="O46" s="126"/>
      <c r="P46" s="127"/>
    </row>
    <row r="47" spans="1:16" ht="18">
      <c r="A47" s="99" t="s">
        <v>35</v>
      </c>
      <c r="B47" s="100"/>
      <c r="C47" s="100"/>
      <c r="D47" s="101"/>
      <c r="E47" s="102"/>
      <c r="F47" s="102"/>
      <c r="G47" s="102"/>
      <c r="H47" s="103"/>
      <c r="I47" s="103"/>
      <c r="J47" s="103"/>
      <c r="K47" s="100"/>
      <c r="L47" s="100"/>
      <c r="M47" s="128"/>
      <c r="N47" s="102"/>
      <c r="O47" s="102"/>
      <c r="P47" s="104"/>
    </row>
    <row r="48" spans="1:16" ht="18">
      <c r="A48" s="105" t="s">
        <v>37</v>
      </c>
      <c r="B48" s="87"/>
      <c r="C48" s="87"/>
      <c r="D48" s="95"/>
      <c r="E48" s="86"/>
      <c r="F48" s="86"/>
      <c r="G48" s="86"/>
      <c r="H48" s="58"/>
      <c r="I48" s="58"/>
      <c r="J48" s="58"/>
      <c r="O48" s="86"/>
      <c r="P48" s="106"/>
    </row>
    <row r="49" spans="1:16" ht="12.75">
      <c r="A49" s="107"/>
      <c r="B49" s="218" t="s">
        <v>6</v>
      </c>
      <c r="C49" s="218" t="s">
        <v>7</v>
      </c>
      <c r="D49" s="20" t="s">
        <v>8</v>
      </c>
      <c r="E49" s="59" t="s">
        <v>62</v>
      </c>
      <c r="F49" s="77" t="s">
        <v>60</v>
      </c>
      <c r="G49" s="77" t="s">
        <v>61</v>
      </c>
      <c r="H49" s="58"/>
      <c r="I49" s="58"/>
      <c r="J49" s="58"/>
      <c r="O49" s="86"/>
      <c r="P49" s="106"/>
    </row>
    <row r="50" spans="1:16" ht="12.75">
      <c r="A50" s="109" t="s">
        <v>25</v>
      </c>
      <c r="B50" s="71">
        <v>5</v>
      </c>
      <c r="C50" s="71">
        <v>1</v>
      </c>
      <c r="D50" s="75">
        <v>0.5</v>
      </c>
      <c r="E50" s="72">
        <f>D50*$L$3</f>
        <v>50</v>
      </c>
      <c r="F50" s="72">
        <f>D50*$M$3</f>
        <v>50</v>
      </c>
      <c r="G50" s="72">
        <f>D50*$N$3</f>
        <v>50</v>
      </c>
      <c r="H50" s="58"/>
      <c r="I50" s="58"/>
      <c r="J50" s="58"/>
      <c r="K50" s="87">
        <f aca="true" t="shared" si="0" ref="K50:N53">K1</f>
        <v>0</v>
      </c>
      <c r="L50" s="87" t="str">
        <f t="shared" si="0"/>
        <v>Full gear</v>
      </c>
      <c r="M50" s="96" t="str">
        <f t="shared" si="0"/>
        <v>Partial gear/Partial ROM</v>
      </c>
      <c r="N50" s="86" t="str">
        <f t="shared" si="0"/>
        <v>Raw Maxes</v>
      </c>
      <c r="O50" s="86"/>
      <c r="P50" s="106"/>
    </row>
    <row r="51" spans="1:16" ht="12.75">
      <c r="A51" s="109"/>
      <c r="B51" s="71">
        <v>4</v>
      </c>
      <c r="C51" s="71">
        <v>1</v>
      </c>
      <c r="D51" s="75">
        <v>0.6</v>
      </c>
      <c r="E51" s="72">
        <f>D51*$L$3</f>
        <v>60</v>
      </c>
      <c r="F51" s="72">
        <f>D51*$M$3</f>
        <v>60</v>
      </c>
      <c r="G51" s="72">
        <f>D51*$N$3</f>
        <v>60</v>
      </c>
      <c r="H51" s="58"/>
      <c r="I51" s="58"/>
      <c r="J51" s="58"/>
      <c r="K51" s="87" t="str">
        <f t="shared" si="0"/>
        <v>Squat</v>
      </c>
      <c r="L51" s="87">
        <f t="shared" si="0"/>
        <v>100</v>
      </c>
      <c r="M51" s="96">
        <f t="shared" si="0"/>
        <v>100</v>
      </c>
      <c r="N51" s="86">
        <f t="shared" si="0"/>
        <v>100</v>
      </c>
      <c r="O51" s="86"/>
      <c r="P51" s="106"/>
    </row>
    <row r="52" spans="1:16" ht="12.75">
      <c r="A52" s="109"/>
      <c r="B52" s="71">
        <v>3</v>
      </c>
      <c r="C52" s="71">
        <v>2</v>
      </c>
      <c r="D52" s="75">
        <v>0.7</v>
      </c>
      <c r="E52" s="72">
        <f>D52*$L$3</f>
        <v>70</v>
      </c>
      <c r="F52" s="72">
        <f>D52*$M$3</f>
        <v>70</v>
      </c>
      <c r="G52" s="72">
        <f>D52*$N$3</f>
        <v>70</v>
      </c>
      <c r="H52" s="58"/>
      <c r="I52" s="58"/>
      <c r="J52" s="58"/>
      <c r="K52" s="87" t="str">
        <f t="shared" si="0"/>
        <v>bench</v>
      </c>
      <c r="L52" s="87">
        <f t="shared" si="0"/>
        <v>100</v>
      </c>
      <c r="M52" s="96">
        <f t="shared" si="0"/>
        <v>100</v>
      </c>
      <c r="N52" s="86">
        <f t="shared" si="0"/>
        <v>100</v>
      </c>
      <c r="O52" s="86"/>
      <c r="P52" s="106"/>
    </row>
    <row r="53" spans="1:16" ht="12.75">
      <c r="A53" s="109"/>
      <c r="B53" s="71">
        <v>2</v>
      </c>
      <c r="C53" s="71">
        <v>2</v>
      </c>
      <c r="D53" s="75">
        <v>0.8</v>
      </c>
      <c r="E53" s="72">
        <f>D53*$L$3</f>
        <v>80</v>
      </c>
      <c r="F53" s="72">
        <f>D53*$M$3</f>
        <v>80</v>
      </c>
      <c r="G53" s="72">
        <f>D53*$N$3</f>
        <v>80</v>
      </c>
      <c r="H53" s="58"/>
      <c r="I53" s="58"/>
      <c r="J53" s="58"/>
      <c r="K53" s="87" t="str">
        <f t="shared" si="0"/>
        <v>deadlift</v>
      </c>
      <c r="L53" s="87">
        <f t="shared" si="0"/>
        <v>100</v>
      </c>
      <c r="M53" s="96">
        <f t="shared" si="0"/>
        <v>100</v>
      </c>
      <c r="N53" s="86">
        <f t="shared" si="0"/>
        <v>100</v>
      </c>
      <c r="O53" s="86"/>
      <c r="P53" s="106"/>
    </row>
    <row r="54" spans="1:16" ht="20.25">
      <c r="A54" s="109"/>
      <c r="B54" s="71">
        <v>1</v>
      </c>
      <c r="C54" s="71">
        <v>3</v>
      </c>
      <c r="D54" s="75">
        <v>0.9</v>
      </c>
      <c r="E54" s="72">
        <f>D54*$L$3</f>
        <v>90</v>
      </c>
      <c r="F54" s="72">
        <f>D54*$M$3</f>
        <v>90</v>
      </c>
      <c r="G54" s="72">
        <f>D54*$N$3</f>
        <v>90</v>
      </c>
      <c r="H54" s="58"/>
      <c r="I54" s="58"/>
      <c r="J54" s="58"/>
      <c r="K54" s="87"/>
      <c r="L54" s="87"/>
      <c r="M54" s="97" t="s">
        <v>67</v>
      </c>
      <c r="N54" s="86"/>
      <c r="O54" s="86"/>
      <c r="P54" s="106"/>
    </row>
    <row r="55" spans="1:16" ht="12.75">
      <c r="A55" s="108" t="s">
        <v>4</v>
      </c>
      <c r="B55" s="69">
        <v>5</v>
      </c>
      <c r="C55" s="69">
        <v>1</v>
      </c>
      <c r="D55" s="74">
        <v>0.5</v>
      </c>
      <c r="E55" s="70">
        <f>D55*$L$2</f>
        <v>50</v>
      </c>
      <c r="F55" s="70">
        <f>D55*$M$2</f>
        <v>50</v>
      </c>
      <c r="G55" s="70">
        <f>D55*$N$2</f>
        <v>50</v>
      </c>
      <c r="H55" s="58"/>
      <c r="I55" s="58"/>
      <c r="J55" s="58"/>
      <c r="K55" s="87"/>
      <c r="L55" s="87"/>
      <c r="M55" s="95"/>
      <c r="N55" s="86"/>
      <c r="O55" s="86"/>
      <c r="P55" s="106"/>
    </row>
    <row r="56" spans="1:16" ht="18">
      <c r="A56" s="108"/>
      <c r="B56" s="69">
        <v>4</v>
      </c>
      <c r="C56" s="69">
        <v>1</v>
      </c>
      <c r="D56" s="74">
        <v>0.65</v>
      </c>
      <c r="E56" s="70">
        <f>D56*$L$2</f>
        <v>65</v>
      </c>
      <c r="F56" s="70">
        <f>D56*$M$2</f>
        <v>65</v>
      </c>
      <c r="G56" s="70">
        <f>D56*$N$2</f>
        <v>65</v>
      </c>
      <c r="H56" s="58"/>
      <c r="I56" s="58"/>
      <c r="J56" s="98" t="s">
        <v>40</v>
      </c>
      <c r="K56" s="87"/>
      <c r="L56" s="87"/>
      <c r="M56" s="95"/>
      <c r="N56" s="86"/>
      <c r="O56" s="86"/>
      <c r="P56" s="106"/>
    </row>
    <row r="57" spans="1:16" ht="12.75">
      <c r="A57" s="108"/>
      <c r="B57" s="69">
        <v>3</v>
      </c>
      <c r="C57" s="69">
        <v>1</v>
      </c>
      <c r="D57" s="74">
        <v>0.75</v>
      </c>
      <c r="E57" s="70">
        <f>D57*$L$2</f>
        <v>75</v>
      </c>
      <c r="F57" s="70">
        <f>D57*$M$2</f>
        <v>75</v>
      </c>
      <c r="G57" s="70">
        <f>D57*$N$2</f>
        <v>75</v>
      </c>
      <c r="H57" s="58"/>
      <c r="I57" s="58"/>
      <c r="J57" s="58"/>
      <c r="K57" s="87"/>
      <c r="L57" s="87"/>
      <c r="M57" s="95"/>
      <c r="N57" s="86"/>
      <c r="O57" s="86"/>
      <c r="P57" s="106"/>
    </row>
    <row r="58" spans="1:16" ht="12.75">
      <c r="A58" s="108"/>
      <c r="B58" s="69">
        <v>2</v>
      </c>
      <c r="C58" s="69">
        <v>4</v>
      </c>
      <c r="D58" s="74">
        <v>0.85</v>
      </c>
      <c r="E58" s="70">
        <f>D58*$L$2</f>
        <v>85</v>
      </c>
      <c r="F58" s="70">
        <f>D58*$M$2</f>
        <v>85</v>
      </c>
      <c r="G58" s="70">
        <f>D58*$N$2</f>
        <v>85</v>
      </c>
      <c r="H58" s="58"/>
      <c r="I58" s="58"/>
      <c r="J58" s="55"/>
      <c r="K58" s="218" t="s">
        <v>6</v>
      </c>
      <c r="L58" s="218" t="s">
        <v>7</v>
      </c>
      <c r="M58" s="20" t="s">
        <v>8</v>
      </c>
      <c r="N58" s="59" t="s">
        <v>62</v>
      </c>
      <c r="O58" s="77" t="s">
        <v>60</v>
      </c>
      <c r="P58" s="110" t="s">
        <v>61</v>
      </c>
    </row>
    <row r="59" spans="1:16" ht="12.75">
      <c r="A59" s="109" t="s">
        <v>25</v>
      </c>
      <c r="B59" s="71">
        <v>5</v>
      </c>
      <c r="C59" s="71">
        <v>1</v>
      </c>
      <c r="D59" s="75">
        <v>0.55</v>
      </c>
      <c r="E59" s="72">
        <f>D59*$L$3</f>
        <v>55.00000000000001</v>
      </c>
      <c r="F59" s="72">
        <f>D59*$M$3</f>
        <v>55.00000000000001</v>
      </c>
      <c r="G59" s="72">
        <f>D59*$N$3</f>
        <v>55.00000000000001</v>
      </c>
      <c r="H59" s="58"/>
      <c r="I59" s="58"/>
      <c r="J59" s="56" t="s">
        <v>4</v>
      </c>
      <c r="K59" s="69">
        <v>5</v>
      </c>
      <c r="L59" s="69">
        <v>1</v>
      </c>
      <c r="M59" s="74">
        <v>0.5</v>
      </c>
      <c r="N59" s="70">
        <f aca="true" t="shared" si="1" ref="N59:N64">M59*$L$2</f>
        <v>50</v>
      </c>
      <c r="O59" s="70">
        <f aca="true" t="shared" si="2" ref="O59:O64">M59*$M$2</f>
        <v>50</v>
      </c>
      <c r="P59" s="114">
        <f aca="true" t="shared" si="3" ref="P59:P64">M59*$N$2</f>
        <v>50</v>
      </c>
    </row>
    <row r="60" spans="1:16" ht="12.75">
      <c r="A60" s="109"/>
      <c r="B60" s="71">
        <v>4</v>
      </c>
      <c r="C60" s="71">
        <v>1</v>
      </c>
      <c r="D60" s="75">
        <v>0.65</v>
      </c>
      <c r="E60" s="72">
        <f>D60*$L$3</f>
        <v>65</v>
      </c>
      <c r="F60" s="72">
        <f>D60*$M$3</f>
        <v>65</v>
      </c>
      <c r="G60" s="72">
        <f>D60*$N$3</f>
        <v>65</v>
      </c>
      <c r="H60" s="58"/>
      <c r="I60" s="58"/>
      <c r="J60" s="56"/>
      <c r="K60" s="69">
        <v>4</v>
      </c>
      <c r="L60" s="69">
        <v>1</v>
      </c>
      <c r="M60" s="74">
        <v>0.6</v>
      </c>
      <c r="N60" s="70">
        <f t="shared" si="1"/>
        <v>60</v>
      </c>
      <c r="O60" s="70">
        <f t="shared" si="2"/>
        <v>60</v>
      </c>
      <c r="P60" s="114">
        <f t="shared" si="3"/>
        <v>60</v>
      </c>
    </row>
    <row r="61" spans="1:16" ht="12.75">
      <c r="A61" s="109"/>
      <c r="B61" s="71">
        <v>3</v>
      </c>
      <c r="C61" s="71">
        <v>1</v>
      </c>
      <c r="D61" s="75">
        <v>0.75</v>
      </c>
      <c r="E61" s="72">
        <f>D61*$L$3</f>
        <v>75</v>
      </c>
      <c r="F61" s="72">
        <f>D61*$M$3</f>
        <v>75</v>
      </c>
      <c r="G61" s="72">
        <f>D61*$N$3</f>
        <v>75</v>
      </c>
      <c r="H61" s="58"/>
      <c r="I61" s="58"/>
      <c r="J61" s="56"/>
      <c r="K61" s="69">
        <v>3</v>
      </c>
      <c r="L61" s="69">
        <v>2</v>
      </c>
      <c r="M61" s="74">
        <v>0.7</v>
      </c>
      <c r="N61" s="70">
        <f t="shared" si="1"/>
        <v>70</v>
      </c>
      <c r="O61" s="70">
        <f t="shared" si="2"/>
        <v>70</v>
      </c>
      <c r="P61" s="114">
        <f t="shared" si="3"/>
        <v>70</v>
      </c>
    </row>
    <row r="62" spans="1:16" ht="12.75">
      <c r="A62" s="109"/>
      <c r="B62" s="71">
        <v>2</v>
      </c>
      <c r="C62" s="71">
        <v>4</v>
      </c>
      <c r="D62" s="75">
        <v>0.85</v>
      </c>
      <c r="E62" s="72">
        <f>D62*$L$3</f>
        <v>85</v>
      </c>
      <c r="F62" s="72">
        <f>D62*$M$3</f>
        <v>85</v>
      </c>
      <c r="G62" s="72">
        <f>D62*$N$3</f>
        <v>85</v>
      </c>
      <c r="H62" s="58"/>
      <c r="I62" s="58"/>
      <c r="J62" s="56"/>
      <c r="K62" s="69">
        <v>2</v>
      </c>
      <c r="L62" s="69">
        <v>2</v>
      </c>
      <c r="M62" s="74">
        <v>0.8</v>
      </c>
      <c r="N62" s="70">
        <f t="shared" si="1"/>
        <v>80</v>
      </c>
      <c r="O62" s="70">
        <f t="shared" si="2"/>
        <v>80</v>
      </c>
      <c r="P62" s="114">
        <f t="shared" si="3"/>
        <v>80</v>
      </c>
    </row>
    <row r="63" spans="1:16" ht="12.75">
      <c r="A63" s="107" t="s">
        <v>73</v>
      </c>
      <c r="B63" s="62">
        <v>10</v>
      </c>
      <c r="C63" s="62">
        <v>5</v>
      </c>
      <c r="D63" s="20"/>
      <c r="E63" s="59"/>
      <c r="F63" s="59"/>
      <c r="G63" s="59"/>
      <c r="H63" s="58"/>
      <c r="I63" s="58"/>
      <c r="J63" s="56"/>
      <c r="K63" s="69">
        <v>1</v>
      </c>
      <c r="L63" s="69">
        <v>3</v>
      </c>
      <c r="M63" s="74">
        <v>0.9</v>
      </c>
      <c r="N63" s="70">
        <f t="shared" si="1"/>
        <v>90</v>
      </c>
      <c r="O63" s="70">
        <f t="shared" si="2"/>
        <v>90</v>
      </c>
      <c r="P63" s="114">
        <f t="shared" si="3"/>
        <v>90</v>
      </c>
    </row>
    <row r="64" spans="1:16" ht="12.75">
      <c r="A64" s="107" t="s">
        <v>31</v>
      </c>
      <c r="B64" s="62">
        <v>5</v>
      </c>
      <c r="C64" s="62">
        <v>5</v>
      </c>
      <c r="D64" s="20"/>
      <c r="E64" s="59"/>
      <c r="F64" s="59"/>
      <c r="G64" s="59"/>
      <c r="H64" s="58"/>
      <c r="I64" s="58"/>
      <c r="J64" s="56"/>
      <c r="K64" s="69">
        <v>2</v>
      </c>
      <c r="L64" s="69">
        <v>2</v>
      </c>
      <c r="M64" s="74">
        <v>0.8</v>
      </c>
      <c r="N64" s="70">
        <f t="shared" si="1"/>
        <v>80</v>
      </c>
      <c r="O64" s="70">
        <f t="shared" si="2"/>
        <v>80</v>
      </c>
      <c r="P64" s="114">
        <f t="shared" si="3"/>
        <v>80</v>
      </c>
    </row>
    <row r="65" spans="1:16" ht="12.75">
      <c r="A65" s="111"/>
      <c r="B65" s="87"/>
      <c r="C65" s="87"/>
      <c r="D65" s="95"/>
      <c r="E65" s="86"/>
      <c r="F65" s="86"/>
      <c r="G65" s="86"/>
      <c r="H65" s="58"/>
      <c r="I65" s="58"/>
      <c r="J65" s="65" t="s">
        <v>25</v>
      </c>
      <c r="K65" s="71">
        <v>5</v>
      </c>
      <c r="L65" s="71">
        <v>1</v>
      </c>
      <c r="M65" s="75">
        <v>0.5</v>
      </c>
      <c r="N65" s="72">
        <f>M65*$L$3</f>
        <v>50</v>
      </c>
      <c r="O65" s="72">
        <f>M65*$M$3</f>
        <v>50</v>
      </c>
      <c r="P65" s="112">
        <f>M65*$N$3</f>
        <v>50</v>
      </c>
    </row>
    <row r="66" spans="1:16" ht="18">
      <c r="A66" s="105" t="s">
        <v>38</v>
      </c>
      <c r="B66" s="87"/>
      <c r="C66" s="87"/>
      <c r="D66" s="95"/>
      <c r="E66" s="86"/>
      <c r="F66" s="86"/>
      <c r="G66" s="86"/>
      <c r="H66" s="58"/>
      <c r="I66" s="58"/>
      <c r="J66" s="65"/>
      <c r="K66" s="71">
        <v>4</v>
      </c>
      <c r="L66" s="71">
        <v>1</v>
      </c>
      <c r="M66" s="75">
        <v>0.6</v>
      </c>
      <c r="N66" s="72">
        <f>M66*$L$3</f>
        <v>60</v>
      </c>
      <c r="O66" s="72">
        <f>M66*$M$3</f>
        <v>60</v>
      </c>
      <c r="P66" s="112">
        <f>M66*$N$3</f>
        <v>60</v>
      </c>
    </row>
    <row r="67" spans="1:16" ht="12.75">
      <c r="A67" s="111"/>
      <c r="B67" s="87"/>
      <c r="C67" s="87"/>
      <c r="D67" s="95"/>
      <c r="E67" s="86"/>
      <c r="F67" s="86"/>
      <c r="G67" s="86"/>
      <c r="H67" s="58"/>
      <c r="I67" s="58"/>
      <c r="J67" s="65"/>
      <c r="K67" s="71">
        <v>3</v>
      </c>
      <c r="L67" s="71">
        <v>2</v>
      </c>
      <c r="M67" s="75">
        <v>0.7</v>
      </c>
      <c r="N67" s="72">
        <f>M67*$L$3</f>
        <v>70</v>
      </c>
      <c r="O67" s="72">
        <f>M67*$M$3</f>
        <v>70</v>
      </c>
      <c r="P67" s="112">
        <f>M67*$N$3</f>
        <v>70</v>
      </c>
    </row>
    <row r="68" spans="1:16" ht="12.75">
      <c r="A68" s="107"/>
      <c r="B68" s="218" t="s">
        <v>6</v>
      </c>
      <c r="C68" s="218" t="s">
        <v>7</v>
      </c>
      <c r="D68" s="20" t="s">
        <v>8</v>
      </c>
      <c r="E68" s="59" t="s">
        <v>62</v>
      </c>
      <c r="F68" s="77" t="s">
        <v>60</v>
      </c>
      <c r="G68" s="77" t="s">
        <v>61</v>
      </c>
      <c r="H68" s="58"/>
      <c r="I68" s="58"/>
      <c r="J68" s="65"/>
      <c r="K68" s="71">
        <v>2</v>
      </c>
      <c r="L68" s="71">
        <v>6</v>
      </c>
      <c r="M68" s="75">
        <v>0.8</v>
      </c>
      <c r="N68" s="72">
        <f>M68*$L$3</f>
        <v>80</v>
      </c>
      <c r="O68" s="72">
        <f>M68*$M$3</f>
        <v>80</v>
      </c>
      <c r="P68" s="112">
        <f>M68*$N$3</f>
        <v>80</v>
      </c>
    </row>
    <row r="69" spans="1:16" ht="12.75">
      <c r="A69" s="113" t="s">
        <v>45</v>
      </c>
      <c r="B69" s="67">
        <v>3</v>
      </c>
      <c r="C69" s="67">
        <v>1</v>
      </c>
      <c r="D69" s="76">
        <v>0.55</v>
      </c>
      <c r="E69" s="66">
        <f>D69*$L$4</f>
        <v>55.00000000000001</v>
      </c>
      <c r="F69" s="66">
        <f>D69*$M$4</f>
        <v>55.00000000000001</v>
      </c>
      <c r="G69" s="66">
        <f>D69*$N$4</f>
        <v>55.00000000000001</v>
      </c>
      <c r="H69" s="58"/>
      <c r="I69" s="58"/>
      <c r="J69" s="55" t="s">
        <v>28</v>
      </c>
      <c r="K69" s="62">
        <v>2</v>
      </c>
      <c r="L69" s="62">
        <v>6</v>
      </c>
      <c r="M69" s="20"/>
      <c r="N69" s="59"/>
      <c r="O69" s="59"/>
      <c r="P69" s="115"/>
    </row>
    <row r="70" spans="1:16" ht="12.75">
      <c r="A70" s="113"/>
      <c r="B70" s="67">
        <v>2</v>
      </c>
      <c r="C70" s="67">
        <v>2</v>
      </c>
      <c r="D70" s="76">
        <v>0.65</v>
      </c>
      <c r="E70" s="66">
        <f>D70*$L$4</f>
        <v>65</v>
      </c>
      <c r="F70" s="66">
        <f>D70*$M$4</f>
        <v>65</v>
      </c>
      <c r="G70" s="66">
        <f>D70*$N$4</f>
        <v>65</v>
      </c>
      <c r="H70" s="58"/>
      <c r="I70" s="58"/>
      <c r="J70" s="55" t="s">
        <v>73</v>
      </c>
      <c r="K70" s="62">
        <v>10</v>
      </c>
      <c r="L70" s="62">
        <v>5</v>
      </c>
      <c r="M70" s="20"/>
      <c r="N70" s="59"/>
      <c r="O70" s="59"/>
      <c r="P70" s="115"/>
    </row>
    <row r="71" spans="1:16" ht="12.75">
      <c r="A71" s="113"/>
      <c r="B71" s="67">
        <v>1</v>
      </c>
      <c r="C71" s="67">
        <v>5</v>
      </c>
      <c r="D71" s="76">
        <v>0.75</v>
      </c>
      <c r="E71" s="66">
        <f>D71*$L$4</f>
        <v>75</v>
      </c>
      <c r="F71" s="66">
        <f>D71*$M$4</f>
        <v>75</v>
      </c>
      <c r="G71" s="66">
        <f>D71*$N$4</f>
        <v>75</v>
      </c>
      <c r="H71" s="58"/>
      <c r="I71" s="58"/>
      <c r="J71" s="55" t="s">
        <v>10</v>
      </c>
      <c r="K71" s="62">
        <v>8</v>
      </c>
      <c r="L71" s="62">
        <v>3</v>
      </c>
      <c r="M71" s="20"/>
      <c r="N71" s="59"/>
      <c r="O71" s="59"/>
      <c r="P71" s="115"/>
    </row>
    <row r="72" spans="1:16" ht="12.75">
      <c r="A72" s="107" t="s">
        <v>46</v>
      </c>
      <c r="B72" s="62">
        <v>4</v>
      </c>
      <c r="C72" s="62">
        <v>6</v>
      </c>
      <c r="D72" s="20"/>
      <c r="E72" s="59"/>
      <c r="F72" s="59"/>
      <c r="G72" s="59"/>
      <c r="H72" s="58"/>
      <c r="I72" s="58"/>
      <c r="J72" s="58"/>
      <c r="K72" s="87"/>
      <c r="L72" s="87"/>
      <c r="M72" s="95"/>
      <c r="N72" s="86"/>
      <c r="O72" s="86"/>
      <c r="P72" s="106"/>
    </row>
    <row r="73" spans="1:16" ht="18">
      <c r="A73" s="107" t="s">
        <v>28</v>
      </c>
      <c r="B73" s="62">
        <v>3</v>
      </c>
      <c r="C73" s="62">
        <v>5</v>
      </c>
      <c r="D73" s="20"/>
      <c r="E73" s="59"/>
      <c r="F73" s="59"/>
      <c r="G73" s="59"/>
      <c r="H73" s="58"/>
      <c r="I73" s="58"/>
      <c r="J73" s="98" t="s">
        <v>41</v>
      </c>
      <c r="K73" s="87"/>
      <c r="L73" s="87"/>
      <c r="M73" s="95"/>
      <c r="N73" s="86"/>
      <c r="O73" s="86"/>
      <c r="P73" s="106"/>
    </row>
    <row r="74" spans="1:16" ht="12.75">
      <c r="A74" s="107" t="s">
        <v>47</v>
      </c>
      <c r="B74" s="62">
        <v>6</v>
      </c>
      <c r="C74" s="62">
        <v>5</v>
      </c>
      <c r="D74" s="20"/>
      <c r="E74" s="59"/>
      <c r="F74" s="59"/>
      <c r="G74" s="59"/>
      <c r="H74" s="58"/>
      <c r="I74" s="58"/>
      <c r="J74" s="58"/>
      <c r="K74" s="87"/>
      <c r="L74" s="87"/>
      <c r="M74" s="95"/>
      <c r="N74" s="86"/>
      <c r="O74" s="86"/>
      <c r="P74" s="106"/>
    </row>
    <row r="75" spans="1:16" ht="12.75">
      <c r="A75" s="107" t="s">
        <v>10</v>
      </c>
      <c r="B75" s="62">
        <v>8</v>
      </c>
      <c r="C75" s="62">
        <v>4</v>
      </c>
      <c r="D75" s="20"/>
      <c r="E75" s="59"/>
      <c r="F75" s="59"/>
      <c r="G75" s="59"/>
      <c r="H75" s="58"/>
      <c r="I75" s="58"/>
      <c r="J75" s="55"/>
      <c r="K75" s="218" t="s">
        <v>6</v>
      </c>
      <c r="L75" s="218" t="s">
        <v>7</v>
      </c>
      <c r="M75" s="20" t="s">
        <v>8</v>
      </c>
      <c r="N75" s="59" t="s">
        <v>62</v>
      </c>
      <c r="O75" s="77" t="s">
        <v>60</v>
      </c>
      <c r="P75" s="110" t="s">
        <v>61</v>
      </c>
    </row>
    <row r="76" spans="1:16" ht="12.75">
      <c r="A76" s="111"/>
      <c r="B76" s="87"/>
      <c r="C76" s="87"/>
      <c r="D76" s="95"/>
      <c r="E76" s="86"/>
      <c r="F76" s="86"/>
      <c r="G76" s="86"/>
      <c r="H76" s="58"/>
      <c r="I76" s="58"/>
      <c r="J76" s="63" t="s">
        <v>11</v>
      </c>
      <c r="K76" s="67">
        <v>3</v>
      </c>
      <c r="L76" s="67">
        <v>1</v>
      </c>
      <c r="M76" s="76">
        <v>0.55</v>
      </c>
      <c r="N76" s="66">
        <f>M76*$L$4</f>
        <v>55.00000000000001</v>
      </c>
      <c r="O76" s="66">
        <f>M76*$M$4</f>
        <v>55.00000000000001</v>
      </c>
      <c r="P76" s="116">
        <f>M76*$N$4</f>
        <v>55.00000000000001</v>
      </c>
    </row>
    <row r="77" spans="1:16" ht="18">
      <c r="A77" s="105" t="s">
        <v>39</v>
      </c>
      <c r="B77" s="87"/>
      <c r="C77" s="87"/>
      <c r="D77" s="95"/>
      <c r="E77" s="86"/>
      <c r="F77" s="86"/>
      <c r="G77" s="86"/>
      <c r="H77" s="58"/>
      <c r="I77" s="58"/>
      <c r="J77" s="63"/>
      <c r="K77" s="67">
        <v>3</v>
      </c>
      <c r="L77" s="67">
        <v>1</v>
      </c>
      <c r="M77" s="76">
        <v>0.65</v>
      </c>
      <c r="N77" s="66">
        <f>M77*$L$4</f>
        <v>65</v>
      </c>
      <c r="O77" s="66">
        <f>M77*$M$4</f>
        <v>65</v>
      </c>
      <c r="P77" s="116">
        <f>M77*$N$4</f>
        <v>65</v>
      </c>
    </row>
    <row r="78" spans="1:16" ht="12.75">
      <c r="A78" s="111"/>
      <c r="B78" s="87"/>
      <c r="C78" s="87"/>
      <c r="D78" s="95"/>
      <c r="E78" s="86"/>
      <c r="F78" s="86"/>
      <c r="G78" s="86"/>
      <c r="H78" s="58"/>
      <c r="I78" s="58"/>
      <c r="J78" s="63"/>
      <c r="K78" s="67">
        <v>3</v>
      </c>
      <c r="L78" s="67">
        <v>2</v>
      </c>
      <c r="M78" s="76">
        <v>0.75</v>
      </c>
      <c r="N78" s="66">
        <f>M78*$L$4</f>
        <v>75</v>
      </c>
      <c r="O78" s="66">
        <f>M78*$M$4</f>
        <v>75</v>
      </c>
      <c r="P78" s="116">
        <f>M78*$N$4</f>
        <v>75</v>
      </c>
    </row>
    <row r="79" spans="1:16" ht="12.75">
      <c r="A79" s="107"/>
      <c r="B79" s="218" t="s">
        <v>6</v>
      </c>
      <c r="C79" s="218" t="s">
        <v>7</v>
      </c>
      <c r="D79" s="20" t="s">
        <v>8</v>
      </c>
      <c r="E79" s="59" t="s">
        <v>62</v>
      </c>
      <c r="F79" s="77" t="s">
        <v>60</v>
      </c>
      <c r="G79" s="77" t="s">
        <v>61</v>
      </c>
      <c r="H79" s="58"/>
      <c r="I79" s="58"/>
      <c r="J79" s="63"/>
      <c r="K79" s="67">
        <v>2</v>
      </c>
      <c r="L79" s="67">
        <v>5</v>
      </c>
      <c r="M79" s="76">
        <v>0.85</v>
      </c>
      <c r="N79" s="66">
        <f>M79*$L$4</f>
        <v>85</v>
      </c>
      <c r="O79" s="66">
        <f>M79*$M$4</f>
        <v>85</v>
      </c>
      <c r="P79" s="116">
        <f>M79*$N$4</f>
        <v>85</v>
      </c>
    </row>
    <row r="80" spans="1:16" ht="12.75">
      <c r="A80" s="113" t="s">
        <v>48</v>
      </c>
      <c r="B80" s="67">
        <v>3</v>
      </c>
      <c r="C80" s="67">
        <v>1</v>
      </c>
      <c r="D80" s="76">
        <v>0.5</v>
      </c>
      <c r="E80" s="66">
        <f>D80*$L$4</f>
        <v>50</v>
      </c>
      <c r="F80" s="66">
        <f>D80*$M$4</f>
        <v>50</v>
      </c>
      <c r="G80" s="66">
        <f>D80*$N$4</f>
        <v>50</v>
      </c>
      <c r="H80" s="58"/>
      <c r="I80" s="58"/>
      <c r="J80" s="65" t="s">
        <v>25</v>
      </c>
      <c r="K80" s="71">
        <v>4</v>
      </c>
      <c r="L80" s="71">
        <v>1</v>
      </c>
      <c r="M80" s="75">
        <v>0.55</v>
      </c>
      <c r="N80" s="72">
        <f>M80*$L$3</f>
        <v>55.00000000000001</v>
      </c>
      <c r="O80" s="72">
        <f>M80*$M$3</f>
        <v>55.00000000000001</v>
      </c>
      <c r="P80" s="112">
        <f>M80*$N$3</f>
        <v>55.00000000000001</v>
      </c>
    </row>
    <row r="81" spans="1:16" ht="12.75">
      <c r="A81" s="113"/>
      <c r="B81" s="67">
        <v>3</v>
      </c>
      <c r="C81" s="67">
        <v>1</v>
      </c>
      <c r="D81" s="76">
        <v>0.6</v>
      </c>
      <c r="E81" s="66">
        <f>D81*$L$4</f>
        <v>60</v>
      </c>
      <c r="F81" s="66">
        <f>D81*$M$4</f>
        <v>60</v>
      </c>
      <c r="G81" s="66">
        <f>D81*$N$4</f>
        <v>60</v>
      </c>
      <c r="H81" s="58"/>
      <c r="I81" s="58"/>
      <c r="J81" s="65"/>
      <c r="K81" s="71">
        <v>4</v>
      </c>
      <c r="L81" s="71">
        <v>1</v>
      </c>
      <c r="M81" s="75">
        <v>0.65</v>
      </c>
      <c r="N81" s="72">
        <f>M81*$L$3</f>
        <v>65</v>
      </c>
      <c r="O81" s="72">
        <f>M81*$M$3</f>
        <v>65</v>
      </c>
      <c r="P81" s="112">
        <f>M81*$N$3</f>
        <v>65</v>
      </c>
    </row>
    <row r="82" spans="1:16" ht="12.75">
      <c r="A82" s="113"/>
      <c r="B82" s="67">
        <v>3</v>
      </c>
      <c r="C82" s="67">
        <v>2</v>
      </c>
      <c r="D82" s="76">
        <v>0.7</v>
      </c>
      <c r="E82" s="66">
        <f>D82*$L$4</f>
        <v>70</v>
      </c>
      <c r="F82" s="66">
        <f>D82*$M$4</f>
        <v>70</v>
      </c>
      <c r="G82" s="66">
        <f>D82*$N$4</f>
        <v>70</v>
      </c>
      <c r="H82" s="58"/>
      <c r="I82" s="58"/>
      <c r="J82" s="65"/>
      <c r="K82" s="71">
        <v>4</v>
      </c>
      <c r="L82" s="71">
        <v>5</v>
      </c>
      <c r="M82" s="75">
        <v>0.75</v>
      </c>
      <c r="N82" s="72">
        <f>M82*$L$3</f>
        <v>75</v>
      </c>
      <c r="O82" s="72">
        <f>M82*$M$3</f>
        <v>75</v>
      </c>
      <c r="P82" s="112">
        <f>M82*$N$3</f>
        <v>75</v>
      </c>
    </row>
    <row r="83" spans="1:16" ht="12.75">
      <c r="A83" s="113"/>
      <c r="B83" s="67">
        <v>2</v>
      </c>
      <c r="C83" s="67">
        <v>2</v>
      </c>
      <c r="D83" s="76">
        <v>0.8</v>
      </c>
      <c r="E83" s="66">
        <f>D83*$L$4</f>
        <v>80</v>
      </c>
      <c r="F83" s="66">
        <f>D83*$M$4</f>
        <v>80</v>
      </c>
      <c r="G83" s="66">
        <f>D83*$N$4</f>
        <v>80</v>
      </c>
      <c r="H83" s="58"/>
      <c r="I83" s="58"/>
      <c r="J83" s="55" t="s">
        <v>16</v>
      </c>
      <c r="K83" s="62">
        <v>10</v>
      </c>
      <c r="L83" s="62">
        <v>5</v>
      </c>
      <c r="M83" s="20"/>
      <c r="N83" s="59"/>
      <c r="O83" s="59"/>
      <c r="P83" s="115"/>
    </row>
    <row r="84" spans="1:16" ht="12.75">
      <c r="A84" s="113"/>
      <c r="B84" s="67">
        <v>1</v>
      </c>
      <c r="C84" s="67">
        <v>3</v>
      </c>
      <c r="D84" s="76">
        <v>0.9</v>
      </c>
      <c r="E84" s="66">
        <f>D84*$L$4</f>
        <v>90</v>
      </c>
      <c r="F84" s="66">
        <f>D84*$M$4</f>
        <v>90</v>
      </c>
      <c r="G84" s="66">
        <f>D84*$N$4</f>
        <v>90</v>
      </c>
      <c r="H84" s="58"/>
      <c r="I84" s="58"/>
      <c r="J84" s="63" t="s">
        <v>11</v>
      </c>
      <c r="K84" s="67">
        <v>4</v>
      </c>
      <c r="L84" s="67">
        <v>1</v>
      </c>
      <c r="M84" s="76">
        <v>0.5</v>
      </c>
      <c r="N84" s="66">
        <f>M84*$L$4</f>
        <v>50</v>
      </c>
      <c r="O84" s="66">
        <f>M84*$M$4</f>
        <v>50</v>
      </c>
      <c r="P84" s="116">
        <f>M84*$N$4</f>
        <v>50</v>
      </c>
    </row>
    <row r="85" spans="1:16" ht="12.75">
      <c r="A85" s="109" t="s">
        <v>25</v>
      </c>
      <c r="B85" s="71">
        <v>5</v>
      </c>
      <c r="C85" s="71">
        <v>1</v>
      </c>
      <c r="D85" s="75">
        <v>0.5</v>
      </c>
      <c r="E85" s="72">
        <f>D85*$L$3</f>
        <v>50</v>
      </c>
      <c r="F85" s="72">
        <f>D85*$M$3</f>
        <v>50</v>
      </c>
      <c r="G85" s="72">
        <f>D85*$N$3</f>
        <v>50</v>
      </c>
      <c r="H85" s="58"/>
      <c r="I85" s="58"/>
      <c r="J85" s="63"/>
      <c r="K85" s="67">
        <v>4</v>
      </c>
      <c r="L85" s="67">
        <v>4</v>
      </c>
      <c r="M85" s="76">
        <v>0.6</v>
      </c>
      <c r="N85" s="66">
        <f>M85*$L$4</f>
        <v>60</v>
      </c>
      <c r="O85" s="66">
        <f>M85*$M$4</f>
        <v>60</v>
      </c>
      <c r="P85" s="116">
        <f>M85*$N$4</f>
        <v>60</v>
      </c>
    </row>
    <row r="86" spans="1:16" ht="12.75">
      <c r="A86" s="109"/>
      <c r="B86" s="71">
        <v>4</v>
      </c>
      <c r="C86" s="71">
        <v>2</v>
      </c>
      <c r="D86" s="75">
        <v>0.6</v>
      </c>
      <c r="E86" s="72">
        <f>D86*$L$3</f>
        <v>60</v>
      </c>
      <c r="F86" s="72">
        <f>D86*$M$3</f>
        <v>60</v>
      </c>
      <c r="G86" s="72">
        <f>D86*$N$3</f>
        <v>60</v>
      </c>
      <c r="H86" s="58"/>
      <c r="I86" s="58"/>
      <c r="J86" s="55" t="s">
        <v>31</v>
      </c>
      <c r="K86" s="62">
        <v>5</v>
      </c>
      <c r="L86" s="62">
        <v>5</v>
      </c>
      <c r="M86" s="20"/>
      <c r="N86" s="59"/>
      <c r="O86" s="59"/>
      <c r="P86" s="115"/>
    </row>
    <row r="87" spans="1:16" ht="12.75">
      <c r="A87" s="109"/>
      <c r="B87" s="71">
        <v>3</v>
      </c>
      <c r="C87" s="71">
        <v>2</v>
      </c>
      <c r="D87" s="75">
        <v>0.7</v>
      </c>
      <c r="E87" s="72">
        <f>D87*$L$3</f>
        <v>70</v>
      </c>
      <c r="F87" s="72">
        <f>D87*$M$3</f>
        <v>70</v>
      </c>
      <c r="G87" s="72">
        <f>D87*$N$3</f>
        <v>70</v>
      </c>
      <c r="H87" s="58"/>
      <c r="I87" s="58"/>
      <c r="J87" s="58"/>
      <c r="K87" s="87"/>
      <c r="L87" s="87"/>
      <c r="M87" s="95"/>
      <c r="N87" s="86"/>
      <c r="O87" s="86"/>
      <c r="P87" s="106"/>
    </row>
    <row r="88" spans="1:16" ht="12.75">
      <c r="A88" s="109"/>
      <c r="B88" s="71">
        <v>3</v>
      </c>
      <c r="C88" s="71">
        <v>5</v>
      </c>
      <c r="D88" s="75">
        <v>0.8</v>
      </c>
      <c r="E88" s="72">
        <f>D88*$L$3</f>
        <v>80</v>
      </c>
      <c r="F88" s="72">
        <f>D88*$M$3</f>
        <v>80</v>
      </c>
      <c r="G88" s="72">
        <f>D88*$N$3</f>
        <v>80</v>
      </c>
      <c r="H88" s="58"/>
      <c r="I88" s="58"/>
      <c r="J88" s="58"/>
      <c r="K88" s="87"/>
      <c r="L88" s="87"/>
      <c r="M88" s="95"/>
      <c r="N88" s="86"/>
      <c r="O88" s="86"/>
      <c r="P88" s="106"/>
    </row>
    <row r="89" spans="1:16" ht="12.75">
      <c r="A89" s="107" t="s">
        <v>73</v>
      </c>
      <c r="B89" s="62">
        <v>10</v>
      </c>
      <c r="C89" s="62">
        <v>5</v>
      </c>
      <c r="D89" s="20"/>
      <c r="E89" s="59"/>
      <c r="F89" s="59"/>
      <c r="G89" s="59"/>
      <c r="H89" s="58"/>
      <c r="I89" s="58"/>
      <c r="J89" s="58"/>
      <c r="K89" s="87"/>
      <c r="L89" s="87"/>
      <c r="M89" s="95"/>
      <c r="N89" s="86"/>
      <c r="O89" s="86"/>
      <c r="P89" s="106"/>
    </row>
    <row r="90" spans="1:16" ht="12.75">
      <c r="A90" s="113" t="s">
        <v>33</v>
      </c>
      <c r="B90" s="67">
        <v>4</v>
      </c>
      <c r="C90" s="67">
        <v>1</v>
      </c>
      <c r="D90" s="76">
        <v>0.65</v>
      </c>
      <c r="E90" s="66">
        <f>D90*$L$4</f>
        <v>65</v>
      </c>
      <c r="F90" s="66">
        <f>D90*$M$4</f>
        <v>65</v>
      </c>
      <c r="G90" s="66">
        <f>D90*$N$4</f>
        <v>65</v>
      </c>
      <c r="H90" s="58"/>
      <c r="I90" s="58"/>
      <c r="J90" s="58"/>
      <c r="K90" s="87"/>
      <c r="L90" s="87"/>
      <c r="M90" s="95"/>
      <c r="N90" s="86"/>
      <c r="O90" s="86"/>
      <c r="P90" s="106"/>
    </row>
    <row r="91" spans="1:16" ht="12.75">
      <c r="A91" s="113"/>
      <c r="B91" s="67">
        <v>4</v>
      </c>
      <c r="C91" s="67">
        <v>2</v>
      </c>
      <c r="D91" s="76">
        <v>0.75</v>
      </c>
      <c r="E91" s="66">
        <f>D91*$L$4</f>
        <v>75</v>
      </c>
      <c r="F91" s="66">
        <f>D91*$M$4</f>
        <v>75</v>
      </c>
      <c r="G91" s="66">
        <f>D91*$N$4</f>
        <v>75</v>
      </c>
      <c r="H91" s="58"/>
      <c r="I91" s="58"/>
      <c r="J91" s="58"/>
      <c r="K91" s="87"/>
      <c r="L91" s="87"/>
      <c r="M91" s="95"/>
      <c r="N91" s="86"/>
      <c r="O91" s="86"/>
      <c r="P91" s="106"/>
    </row>
    <row r="92" spans="1:16" ht="12.75">
      <c r="A92" s="113"/>
      <c r="B92" s="67">
        <v>4</v>
      </c>
      <c r="C92" s="67">
        <v>4</v>
      </c>
      <c r="D92" s="76">
        <v>0.85</v>
      </c>
      <c r="E92" s="66">
        <f>D92*$L$4</f>
        <v>85</v>
      </c>
      <c r="F92" s="66">
        <f>D92*$M$4</f>
        <v>85</v>
      </c>
      <c r="G92" s="66">
        <f>D92*$N$4</f>
        <v>85</v>
      </c>
      <c r="H92" s="58"/>
      <c r="I92" s="58"/>
      <c r="J92" s="58"/>
      <c r="K92" s="87"/>
      <c r="L92" s="87"/>
      <c r="M92" s="95"/>
      <c r="N92" s="86"/>
      <c r="O92" s="86"/>
      <c r="P92" s="106"/>
    </row>
    <row r="93" spans="1:16" ht="13.5" thickBot="1">
      <c r="A93" s="118" t="s">
        <v>31</v>
      </c>
      <c r="B93" s="119">
        <v>8</v>
      </c>
      <c r="C93" s="119">
        <v>4</v>
      </c>
      <c r="D93" s="120"/>
      <c r="E93" s="121"/>
      <c r="F93" s="121"/>
      <c r="G93" s="121"/>
      <c r="H93" s="122"/>
      <c r="I93" s="122"/>
      <c r="J93" s="122"/>
      <c r="K93" s="123"/>
      <c r="L93" s="123"/>
      <c r="M93" s="124"/>
      <c r="N93" s="126"/>
      <c r="O93" s="126"/>
      <c r="P93" s="127"/>
    </row>
    <row r="94" spans="1:16" ht="18">
      <c r="A94" s="99" t="s">
        <v>42</v>
      </c>
      <c r="B94" s="100"/>
      <c r="C94" s="100"/>
      <c r="D94" s="101"/>
      <c r="E94" s="102"/>
      <c r="F94" s="102"/>
      <c r="G94" s="102"/>
      <c r="H94" s="103"/>
      <c r="I94" s="103"/>
      <c r="J94" s="103"/>
      <c r="K94" s="100"/>
      <c r="L94" s="100"/>
      <c r="M94" s="101"/>
      <c r="N94" s="102"/>
      <c r="O94" s="102"/>
      <c r="P94" s="104"/>
    </row>
    <row r="95" spans="1:16" ht="18">
      <c r="A95" s="105" t="s">
        <v>37</v>
      </c>
      <c r="B95" s="87"/>
      <c r="C95" s="87"/>
      <c r="D95" s="95"/>
      <c r="E95" s="86"/>
      <c r="F95" s="86"/>
      <c r="G95" s="86"/>
      <c r="H95" s="58"/>
      <c r="I95" s="58"/>
      <c r="J95" s="58"/>
      <c r="K95" s="87"/>
      <c r="L95" s="87"/>
      <c r="M95" s="96"/>
      <c r="N95" s="86"/>
      <c r="O95" s="86"/>
      <c r="P95" s="106"/>
    </row>
    <row r="96" spans="1:16" ht="12.75">
      <c r="A96" s="107"/>
      <c r="B96" s="218" t="s">
        <v>6</v>
      </c>
      <c r="C96" s="218" t="s">
        <v>7</v>
      </c>
      <c r="D96" s="20" t="s">
        <v>8</v>
      </c>
      <c r="E96" s="59" t="s">
        <v>62</v>
      </c>
      <c r="F96" s="77" t="s">
        <v>60</v>
      </c>
      <c r="G96" s="77" t="s">
        <v>61</v>
      </c>
      <c r="H96" s="58"/>
      <c r="I96" s="58"/>
      <c r="J96" s="58"/>
      <c r="K96" s="87">
        <f aca="true" t="shared" si="4" ref="K96:N99">K1</f>
        <v>0</v>
      </c>
      <c r="L96" s="87" t="str">
        <f t="shared" si="4"/>
        <v>Full gear</v>
      </c>
      <c r="M96" s="96" t="str">
        <f t="shared" si="4"/>
        <v>Partial gear/Partial ROM</v>
      </c>
      <c r="N96" s="86" t="str">
        <f t="shared" si="4"/>
        <v>Raw Maxes</v>
      </c>
      <c r="O96" s="86"/>
      <c r="P96" s="106"/>
    </row>
    <row r="97" spans="1:16" ht="12.75">
      <c r="A97" s="108" t="s">
        <v>4</v>
      </c>
      <c r="B97" s="69">
        <v>5</v>
      </c>
      <c r="C97" s="69">
        <v>1</v>
      </c>
      <c r="D97" s="74">
        <v>0.55</v>
      </c>
      <c r="E97" s="70">
        <f>D97*$L$2</f>
        <v>55.00000000000001</v>
      </c>
      <c r="F97" s="70">
        <f>D97*$M$2</f>
        <v>55.00000000000001</v>
      </c>
      <c r="G97" s="70">
        <f>D97*$N$2</f>
        <v>55.00000000000001</v>
      </c>
      <c r="H97" s="58"/>
      <c r="I97" s="58"/>
      <c r="J97" s="58"/>
      <c r="K97" s="87" t="str">
        <f t="shared" si="4"/>
        <v>Squat</v>
      </c>
      <c r="L97" s="87">
        <f t="shared" si="4"/>
        <v>100</v>
      </c>
      <c r="M97" s="96">
        <f t="shared" si="4"/>
        <v>100</v>
      </c>
      <c r="N97" s="86">
        <f t="shared" si="4"/>
        <v>100</v>
      </c>
      <c r="O97" s="86"/>
      <c r="P97" s="106"/>
    </row>
    <row r="98" spans="1:16" ht="12.75">
      <c r="A98" s="108"/>
      <c r="B98" s="69">
        <v>4</v>
      </c>
      <c r="C98" s="69">
        <v>1</v>
      </c>
      <c r="D98" s="74">
        <v>0.65</v>
      </c>
      <c r="E98" s="70">
        <f>D98*$L$2</f>
        <v>65</v>
      </c>
      <c r="F98" s="70">
        <f>D98*$M$2</f>
        <v>65</v>
      </c>
      <c r="G98" s="70">
        <f>D98*$N$2</f>
        <v>65</v>
      </c>
      <c r="H98" s="58"/>
      <c r="I98" s="58"/>
      <c r="J98" s="58"/>
      <c r="K98" s="87" t="str">
        <f t="shared" si="4"/>
        <v>bench</v>
      </c>
      <c r="L98" s="87">
        <f t="shared" si="4"/>
        <v>100</v>
      </c>
      <c r="M98" s="96">
        <f t="shared" si="4"/>
        <v>100</v>
      </c>
      <c r="N98" s="86">
        <f t="shared" si="4"/>
        <v>100</v>
      </c>
      <c r="O98" s="86"/>
      <c r="P98" s="106"/>
    </row>
    <row r="99" spans="1:16" ht="12.75">
      <c r="A99" s="108"/>
      <c r="B99" s="69">
        <v>3</v>
      </c>
      <c r="C99" s="69">
        <v>2</v>
      </c>
      <c r="D99" s="74">
        <v>0.75</v>
      </c>
      <c r="E99" s="70">
        <f>D99*$L$2</f>
        <v>75</v>
      </c>
      <c r="F99" s="70">
        <f>D99*$M$2</f>
        <v>75</v>
      </c>
      <c r="G99" s="70">
        <f>D99*$N$2</f>
        <v>75</v>
      </c>
      <c r="H99" s="58"/>
      <c r="I99" s="58"/>
      <c r="J99" s="58"/>
      <c r="K99" s="87" t="str">
        <f t="shared" si="4"/>
        <v>deadlift</v>
      </c>
      <c r="L99" s="87">
        <f t="shared" si="4"/>
        <v>100</v>
      </c>
      <c r="M99" s="96">
        <f t="shared" si="4"/>
        <v>100</v>
      </c>
      <c r="N99" s="86">
        <f t="shared" si="4"/>
        <v>100</v>
      </c>
      <c r="O99" s="86"/>
      <c r="P99" s="106"/>
    </row>
    <row r="100" spans="1:16" ht="20.25">
      <c r="A100" s="108"/>
      <c r="B100" s="69">
        <v>2</v>
      </c>
      <c r="C100" s="69">
        <v>5</v>
      </c>
      <c r="D100" s="74">
        <v>0.85</v>
      </c>
      <c r="E100" s="70">
        <f>D100*$L$2</f>
        <v>85</v>
      </c>
      <c r="F100" s="70">
        <f>D100*$M$2</f>
        <v>85</v>
      </c>
      <c r="G100" s="70">
        <f>D100*$N$2</f>
        <v>85</v>
      </c>
      <c r="H100" s="58"/>
      <c r="I100" s="58"/>
      <c r="J100" s="58"/>
      <c r="K100" s="87"/>
      <c r="L100" s="87"/>
      <c r="M100" s="97" t="s">
        <v>67</v>
      </c>
      <c r="N100" s="86"/>
      <c r="O100" s="86"/>
      <c r="P100" s="106"/>
    </row>
    <row r="101" spans="1:16" ht="12.75">
      <c r="A101" s="109" t="s">
        <v>25</v>
      </c>
      <c r="B101" s="71">
        <v>5</v>
      </c>
      <c r="C101" s="71">
        <v>1</v>
      </c>
      <c r="D101" s="75">
        <v>0.5</v>
      </c>
      <c r="E101" s="72">
        <f>D101*$L$3</f>
        <v>50</v>
      </c>
      <c r="F101" s="72">
        <f>D101*$M$3</f>
        <v>50</v>
      </c>
      <c r="G101" s="72">
        <f>D101*$N$3</f>
        <v>50</v>
      </c>
      <c r="H101" s="58"/>
      <c r="I101" s="58"/>
      <c r="J101" s="58"/>
      <c r="K101" s="87"/>
      <c r="L101" s="87"/>
      <c r="M101" s="95"/>
      <c r="N101" s="86"/>
      <c r="O101" s="86"/>
      <c r="P101" s="106"/>
    </row>
    <row r="102" spans="1:16" ht="12.75">
      <c r="A102" s="109"/>
      <c r="B102" s="71">
        <v>4</v>
      </c>
      <c r="C102" s="71">
        <v>1</v>
      </c>
      <c r="D102" s="75">
        <v>0.6</v>
      </c>
      <c r="E102" s="72">
        <f>D102*$L$3</f>
        <v>60</v>
      </c>
      <c r="F102" s="72">
        <f>D102*$M$3</f>
        <v>60</v>
      </c>
      <c r="G102" s="72">
        <f>D102*$N$3</f>
        <v>60</v>
      </c>
      <c r="H102" s="58"/>
      <c r="I102" s="58"/>
      <c r="J102" s="58"/>
      <c r="K102" s="87"/>
      <c r="L102" s="87"/>
      <c r="M102" s="95"/>
      <c r="N102" s="86"/>
      <c r="O102" s="86"/>
      <c r="P102" s="106"/>
    </row>
    <row r="103" spans="1:16" ht="12.75">
      <c r="A103" s="109"/>
      <c r="B103" s="71">
        <v>3</v>
      </c>
      <c r="C103" s="71">
        <v>2</v>
      </c>
      <c r="D103" s="75">
        <v>0.7</v>
      </c>
      <c r="E103" s="72">
        <f>D103*$L$3</f>
        <v>70</v>
      </c>
      <c r="F103" s="72">
        <f>D103*$M$3</f>
        <v>70</v>
      </c>
      <c r="G103" s="72">
        <f>D103*$N$3</f>
        <v>70</v>
      </c>
      <c r="H103" s="58"/>
      <c r="I103" s="58"/>
      <c r="J103" s="58"/>
      <c r="K103" s="87"/>
      <c r="L103" s="87"/>
      <c r="M103" s="95"/>
      <c r="N103" s="86"/>
      <c r="O103" s="86"/>
      <c r="P103" s="106"/>
    </row>
    <row r="104" spans="1:16" ht="18">
      <c r="A104" s="109"/>
      <c r="B104" s="71">
        <v>3</v>
      </c>
      <c r="C104" s="71">
        <v>6</v>
      </c>
      <c r="D104" s="75">
        <v>0.8</v>
      </c>
      <c r="E104" s="72">
        <f>D104*$L$3</f>
        <v>80</v>
      </c>
      <c r="F104" s="72">
        <f>D104*$M$3</f>
        <v>80</v>
      </c>
      <c r="G104" s="72">
        <f>D104*$N$3</f>
        <v>80</v>
      </c>
      <c r="H104" s="58"/>
      <c r="I104" s="58"/>
      <c r="J104" s="98" t="s">
        <v>40</v>
      </c>
      <c r="K104" s="87"/>
      <c r="L104" s="87"/>
      <c r="M104" s="95"/>
      <c r="N104" s="86"/>
      <c r="O104" s="86"/>
      <c r="P104" s="106"/>
    </row>
    <row r="105" spans="1:16" ht="12.75">
      <c r="A105" s="108" t="s">
        <v>4</v>
      </c>
      <c r="B105" s="69">
        <v>5</v>
      </c>
      <c r="C105" s="69">
        <v>1</v>
      </c>
      <c r="D105" s="74">
        <v>0.5</v>
      </c>
      <c r="E105" s="70">
        <f>D105*$L$2</f>
        <v>50</v>
      </c>
      <c r="F105" s="70">
        <f>D105*$M$2</f>
        <v>50</v>
      </c>
      <c r="G105" s="70">
        <f>D105*$N$2</f>
        <v>50</v>
      </c>
      <c r="H105" s="58"/>
      <c r="I105" s="58"/>
      <c r="J105" s="58"/>
      <c r="K105" s="87"/>
      <c r="L105" s="87"/>
      <c r="M105" s="95"/>
      <c r="N105" s="86"/>
      <c r="O105" s="86"/>
      <c r="P105" s="106"/>
    </row>
    <row r="106" spans="1:16" ht="12.75">
      <c r="A106" s="108"/>
      <c r="B106" s="69">
        <v>4</v>
      </c>
      <c r="C106" s="69">
        <v>1</v>
      </c>
      <c r="D106" s="74">
        <v>0.6</v>
      </c>
      <c r="E106" s="70">
        <f>D106*$L$2</f>
        <v>60</v>
      </c>
      <c r="F106" s="70">
        <f>D106*$M$2</f>
        <v>60</v>
      </c>
      <c r="G106" s="70">
        <f>D106*$N$2</f>
        <v>60</v>
      </c>
      <c r="H106" s="58"/>
      <c r="I106" s="58"/>
      <c r="J106" s="55"/>
      <c r="K106" s="218" t="s">
        <v>6</v>
      </c>
      <c r="L106" s="218" t="s">
        <v>7</v>
      </c>
      <c r="M106" s="20" t="s">
        <v>8</v>
      </c>
      <c r="N106" s="59" t="s">
        <v>62</v>
      </c>
      <c r="O106" s="77" t="s">
        <v>60</v>
      </c>
      <c r="P106" s="110" t="s">
        <v>61</v>
      </c>
    </row>
    <row r="107" spans="1:16" ht="12.75">
      <c r="A107" s="108"/>
      <c r="B107" s="69">
        <v>3</v>
      </c>
      <c r="C107" s="69">
        <v>1</v>
      </c>
      <c r="D107" s="74">
        <v>0.7</v>
      </c>
      <c r="E107" s="70">
        <f>D107*$L$2</f>
        <v>70</v>
      </c>
      <c r="F107" s="70">
        <f>D107*$M$2</f>
        <v>70</v>
      </c>
      <c r="G107" s="70">
        <f>D107*$N$2</f>
        <v>70</v>
      </c>
      <c r="H107" s="58"/>
      <c r="I107" s="58"/>
      <c r="J107" s="56" t="s">
        <v>4</v>
      </c>
      <c r="K107" s="69">
        <v>5</v>
      </c>
      <c r="L107" s="69">
        <v>1</v>
      </c>
      <c r="M107" s="74">
        <v>0.5</v>
      </c>
      <c r="N107" s="70">
        <f>M107*$L$2</f>
        <v>50</v>
      </c>
      <c r="O107" s="70">
        <f>M107*$M$2</f>
        <v>50</v>
      </c>
      <c r="P107" s="114">
        <f>M107*$N$2</f>
        <v>50</v>
      </c>
    </row>
    <row r="108" spans="1:16" ht="12.75">
      <c r="A108" s="108"/>
      <c r="B108" s="69">
        <v>3</v>
      </c>
      <c r="C108" s="69">
        <v>4</v>
      </c>
      <c r="D108" s="74">
        <v>0.8</v>
      </c>
      <c r="E108" s="70">
        <f>D108*$L$2</f>
        <v>80</v>
      </c>
      <c r="F108" s="70">
        <f>D108*$M$2</f>
        <v>80</v>
      </c>
      <c r="G108" s="70">
        <f>D108*$N$2</f>
        <v>80</v>
      </c>
      <c r="H108" s="58"/>
      <c r="I108" s="58"/>
      <c r="J108" s="56"/>
      <c r="K108" s="69">
        <v>5</v>
      </c>
      <c r="L108" s="69">
        <v>1</v>
      </c>
      <c r="M108" s="74">
        <v>0.6</v>
      </c>
      <c r="N108" s="70">
        <f>M108*$L$2</f>
        <v>60</v>
      </c>
      <c r="O108" s="70">
        <f>M108*$M$2</f>
        <v>60</v>
      </c>
      <c r="P108" s="114">
        <f>M108*$N$2</f>
        <v>60</v>
      </c>
    </row>
    <row r="109" spans="1:16" ht="12.75">
      <c r="A109" s="107" t="s">
        <v>73</v>
      </c>
      <c r="B109" s="62">
        <v>10</v>
      </c>
      <c r="C109" s="62">
        <v>5</v>
      </c>
      <c r="D109" s="20"/>
      <c r="E109" s="59"/>
      <c r="F109" s="59"/>
      <c r="G109" s="59"/>
      <c r="H109" s="58"/>
      <c r="I109" s="58"/>
      <c r="J109" s="56"/>
      <c r="K109" s="69">
        <v>5</v>
      </c>
      <c r="L109" s="69">
        <v>1</v>
      </c>
      <c r="M109" s="74">
        <v>0.7</v>
      </c>
      <c r="N109" s="70">
        <f>M109*$L$2</f>
        <v>70</v>
      </c>
      <c r="O109" s="70">
        <f>M109*$M$2</f>
        <v>70</v>
      </c>
      <c r="P109" s="114">
        <f>M109*$N$2</f>
        <v>70</v>
      </c>
    </row>
    <row r="110" spans="1:16" ht="12.75">
      <c r="A110" s="107" t="s">
        <v>31</v>
      </c>
      <c r="B110" s="62">
        <v>8</v>
      </c>
      <c r="C110" s="62">
        <v>4</v>
      </c>
      <c r="D110" s="20"/>
      <c r="E110" s="59"/>
      <c r="F110" s="59"/>
      <c r="G110" s="59"/>
      <c r="H110" s="58"/>
      <c r="I110" s="58"/>
      <c r="J110" s="56"/>
      <c r="K110" s="69">
        <v>4</v>
      </c>
      <c r="L110" s="69">
        <v>4</v>
      </c>
      <c r="M110" s="74">
        <v>0.75</v>
      </c>
      <c r="N110" s="70">
        <f>M110*$L$2</f>
        <v>75</v>
      </c>
      <c r="O110" s="70">
        <f>M110*$M$2</f>
        <v>75</v>
      </c>
      <c r="P110" s="114">
        <f>M110*$N$2</f>
        <v>75</v>
      </c>
    </row>
    <row r="111" spans="1:16" ht="12.75">
      <c r="A111" s="111"/>
      <c r="B111" s="87"/>
      <c r="C111" s="87"/>
      <c r="D111" s="95"/>
      <c r="E111" s="86"/>
      <c r="F111" s="86"/>
      <c r="G111" s="86"/>
      <c r="H111" s="58"/>
      <c r="I111" s="58"/>
      <c r="J111" s="65" t="s">
        <v>25</v>
      </c>
      <c r="K111" s="71">
        <v>5</v>
      </c>
      <c r="L111" s="71">
        <v>1</v>
      </c>
      <c r="M111" s="75">
        <v>0.5</v>
      </c>
      <c r="N111" s="72">
        <f>M111*$L$3</f>
        <v>50</v>
      </c>
      <c r="O111" s="72">
        <f>M111*$M$3</f>
        <v>50</v>
      </c>
      <c r="P111" s="112">
        <f>M111*$N$3</f>
        <v>50</v>
      </c>
    </row>
    <row r="112" spans="1:16" ht="18">
      <c r="A112" s="105" t="s">
        <v>38</v>
      </c>
      <c r="B112" s="87"/>
      <c r="C112" s="87"/>
      <c r="D112" s="95"/>
      <c r="E112" s="86"/>
      <c r="F112" s="86"/>
      <c r="G112" s="86"/>
      <c r="H112" s="58"/>
      <c r="I112" s="58"/>
      <c r="J112" s="65"/>
      <c r="K112" s="71">
        <v>4</v>
      </c>
      <c r="L112" s="71">
        <v>1</v>
      </c>
      <c r="M112" s="75">
        <v>0.6</v>
      </c>
      <c r="N112" s="72">
        <f>M112*$L$3</f>
        <v>60</v>
      </c>
      <c r="O112" s="72">
        <f>M112*$M$3</f>
        <v>60</v>
      </c>
      <c r="P112" s="112">
        <f>M112*$N$3</f>
        <v>60</v>
      </c>
    </row>
    <row r="113" spans="1:16" ht="12.75">
      <c r="A113" s="111"/>
      <c r="B113" s="87"/>
      <c r="C113" s="87"/>
      <c r="D113" s="95"/>
      <c r="E113" s="86"/>
      <c r="F113" s="86"/>
      <c r="G113" s="86"/>
      <c r="H113" s="58"/>
      <c r="I113" s="58"/>
      <c r="J113" s="65"/>
      <c r="K113" s="71">
        <v>3</v>
      </c>
      <c r="L113" s="71">
        <v>2</v>
      </c>
      <c r="M113" s="75">
        <v>0.7</v>
      </c>
      <c r="N113" s="72">
        <f>M113*$L$3</f>
        <v>70</v>
      </c>
      <c r="O113" s="72">
        <f>M113*$M$3</f>
        <v>70</v>
      </c>
      <c r="P113" s="112">
        <f>M113*$N$3</f>
        <v>70</v>
      </c>
    </row>
    <row r="114" spans="1:16" ht="12.75">
      <c r="A114" s="107"/>
      <c r="B114" s="218" t="s">
        <v>6</v>
      </c>
      <c r="C114" s="218" t="s">
        <v>7</v>
      </c>
      <c r="D114" s="20" t="s">
        <v>8</v>
      </c>
      <c r="E114" s="59" t="s">
        <v>62</v>
      </c>
      <c r="F114" s="77" t="s">
        <v>60</v>
      </c>
      <c r="G114" s="77" t="s">
        <v>61</v>
      </c>
      <c r="H114" s="58"/>
      <c r="I114" s="58"/>
      <c r="J114" s="65"/>
      <c r="K114" s="71">
        <v>3</v>
      </c>
      <c r="L114" s="71">
        <v>7</v>
      </c>
      <c r="M114" s="75">
        <v>0.8</v>
      </c>
      <c r="N114" s="72">
        <f>M114*$L$3</f>
        <v>80</v>
      </c>
      <c r="O114" s="72">
        <f>M114*$M$3</f>
        <v>80</v>
      </c>
      <c r="P114" s="112">
        <f>M114*$N$3</f>
        <v>80</v>
      </c>
    </row>
    <row r="115" spans="1:16" ht="12.75">
      <c r="A115" s="113" t="s">
        <v>27</v>
      </c>
      <c r="B115" s="67">
        <v>3</v>
      </c>
      <c r="C115" s="67">
        <v>2</v>
      </c>
      <c r="D115" s="76">
        <v>0.5</v>
      </c>
      <c r="E115" s="66">
        <f>D115*$L$4</f>
        <v>50</v>
      </c>
      <c r="F115" s="66">
        <f>D115*$M$4</f>
        <v>50</v>
      </c>
      <c r="G115" s="66">
        <f>D115*$N$4</f>
        <v>50</v>
      </c>
      <c r="H115" s="58"/>
      <c r="I115" s="58"/>
      <c r="J115" s="55" t="s">
        <v>73</v>
      </c>
      <c r="K115" s="62">
        <v>10</v>
      </c>
      <c r="L115" s="62">
        <v>5</v>
      </c>
      <c r="M115" s="20"/>
      <c r="N115" s="59"/>
      <c r="O115" s="59"/>
      <c r="P115" s="115"/>
    </row>
    <row r="116" spans="1:16" ht="12.75">
      <c r="A116" s="113"/>
      <c r="B116" s="67">
        <v>3</v>
      </c>
      <c r="C116" s="67">
        <v>2</v>
      </c>
      <c r="D116" s="76">
        <v>0.6</v>
      </c>
      <c r="E116" s="66">
        <f>D116*$L$4</f>
        <v>60</v>
      </c>
      <c r="F116" s="66">
        <f>D116*$M$4</f>
        <v>60</v>
      </c>
      <c r="G116" s="66">
        <f>D116*$N$4</f>
        <v>60</v>
      </c>
      <c r="H116" s="58"/>
      <c r="I116" s="58"/>
      <c r="J116" s="55" t="s">
        <v>47</v>
      </c>
      <c r="K116" s="62">
        <v>5</v>
      </c>
      <c r="L116" s="62">
        <v>5</v>
      </c>
      <c r="M116" s="20"/>
      <c r="N116" s="59"/>
      <c r="O116" s="59"/>
      <c r="P116" s="115"/>
    </row>
    <row r="117" spans="1:16" ht="12.75">
      <c r="A117" s="113"/>
      <c r="B117" s="67">
        <v>2</v>
      </c>
      <c r="C117" s="67">
        <v>6</v>
      </c>
      <c r="D117" s="76">
        <v>0.65</v>
      </c>
      <c r="E117" s="66">
        <f>D117*$L$4</f>
        <v>65</v>
      </c>
      <c r="F117" s="66">
        <f>D117*$M$4</f>
        <v>65</v>
      </c>
      <c r="G117" s="66">
        <f>D117*$N$4</f>
        <v>65</v>
      </c>
      <c r="H117" s="58"/>
      <c r="I117" s="58"/>
      <c r="J117" s="55" t="s">
        <v>31</v>
      </c>
      <c r="K117" s="62">
        <v>8</v>
      </c>
      <c r="L117" s="62">
        <v>4</v>
      </c>
      <c r="M117" s="20"/>
      <c r="N117" s="59"/>
      <c r="O117" s="59"/>
      <c r="P117" s="115"/>
    </row>
    <row r="118" spans="1:16" ht="12.75">
      <c r="A118" s="109" t="s">
        <v>25</v>
      </c>
      <c r="B118" s="71">
        <v>5</v>
      </c>
      <c r="C118" s="71">
        <v>1</v>
      </c>
      <c r="D118" s="75">
        <v>0.55</v>
      </c>
      <c r="E118" s="72">
        <f>D118*$L$3</f>
        <v>55.00000000000001</v>
      </c>
      <c r="F118" s="72">
        <f>D118*$M$3</f>
        <v>55.00000000000001</v>
      </c>
      <c r="G118" s="72">
        <f>D118*$N$3</f>
        <v>55.00000000000001</v>
      </c>
      <c r="H118" s="58"/>
      <c r="I118" s="58"/>
      <c r="J118" s="58"/>
      <c r="K118" s="87"/>
      <c r="L118" s="87"/>
      <c r="M118" s="95"/>
      <c r="N118" s="86"/>
      <c r="O118" s="86"/>
      <c r="P118" s="106"/>
    </row>
    <row r="119" spans="1:16" ht="18">
      <c r="A119" s="109"/>
      <c r="B119" s="71">
        <v>4</v>
      </c>
      <c r="C119" s="71">
        <v>2</v>
      </c>
      <c r="D119" s="75">
        <v>0.65</v>
      </c>
      <c r="E119" s="72">
        <f>D119*$L$3</f>
        <v>65</v>
      </c>
      <c r="F119" s="72">
        <f>D119*$M$3</f>
        <v>65</v>
      </c>
      <c r="G119" s="72">
        <f>D119*$N$3</f>
        <v>65</v>
      </c>
      <c r="H119" s="58"/>
      <c r="I119" s="58"/>
      <c r="J119" s="98" t="s">
        <v>41</v>
      </c>
      <c r="K119" s="87"/>
      <c r="L119" s="87"/>
      <c r="M119" s="95"/>
      <c r="N119" s="86"/>
      <c r="O119" s="86"/>
      <c r="P119" s="106"/>
    </row>
    <row r="120" spans="1:16" ht="12.75">
      <c r="A120" s="109"/>
      <c r="B120" s="71">
        <v>3</v>
      </c>
      <c r="C120" s="71">
        <v>4</v>
      </c>
      <c r="D120" s="75">
        <v>0.75</v>
      </c>
      <c r="E120" s="72">
        <f>D120*$L$3</f>
        <v>75</v>
      </c>
      <c r="F120" s="72">
        <f>D120*$M$3</f>
        <v>75</v>
      </c>
      <c r="G120" s="72">
        <f>D120*$N$3</f>
        <v>75</v>
      </c>
      <c r="H120" s="58"/>
      <c r="I120" s="58"/>
      <c r="J120" s="58"/>
      <c r="K120" s="87"/>
      <c r="L120" s="87"/>
      <c r="M120" s="95"/>
      <c r="N120" s="86"/>
      <c r="O120" s="86"/>
      <c r="P120" s="106"/>
    </row>
    <row r="121" spans="1:16" ht="12.75">
      <c r="A121" s="107" t="s">
        <v>28</v>
      </c>
      <c r="B121" s="62">
        <v>3</v>
      </c>
      <c r="C121" s="62">
        <v>5</v>
      </c>
      <c r="D121" s="20"/>
      <c r="E121" s="59"/>
      <c r="F121" s="59"/>
      <c r="G121" s="59"/>
      <c r="H121" s="58"/>
      <c r="I121" s="58"/>
      <c r="J121" s="55"/>
      <c r="K121" s="218" t="s">
        <v>6</v>
      </c>
      <c r="L121" s="218" t="s">
        <v>7</v>
      </c>
      <c r="M121" s="20" t="s">
        <v>8</v>
      </c>
      <c r="N121" s="59" t="s">
        <v>62</v>
      </c>
      <c r="O121" s="77" t="s">
        <v>60</v>
      </c>
      <c r="P121" s="110" t="s">
        <v>61</v>
      </c>
    </row>
    <row r="122" spans="1:16" ht="12.75">
      <c r="A122" s="107" t="s">
        <v>30</v>
      </c>
      <c r="B122" s="62">
        <v>4</v>
      </c>
      <c r="C122" s="62">
        <v>5</v>
      </c>
      <c r="D122" s="20"/>
      <c r="E122" s="59"/>
      <c r="F122" s="59"/>
      <c r="G122" s="59"/>
      <c r="H122" s="58"/>
      <c r="I122" s="58"/>
      <c r="J122" s="63" t="s">
        <v>11</v>
      </c>
      <c r="K122" s="67">
        <v>3</v>
      </c>
      <c r="L122" s="67">
        <v>1</v>
      </c>
      <c r="M122" s="76">
        <v>0.5</v>
      </c>
      <c r="N122" s="66">
        <f>M122*$L$4</f>
        <v>50</v>
      </c>
      <c r="O122" s="66">
        <f>M122*$M$4</f>
        <v>50</v>
      </c>
      <c r="P122" s="116">
        <f>M122*$N$4</f>
        <v>50</v>
      </c>
    </row>
    <row r="123" spans="1:16" ht="12.75">
      <c r="A123" s="107" t="s">
        <v>31</v>
      </c>
      <c r="B123" s="62">
        <v>5</v>
      </c>
      <c r="C123" s="62">
        <v>5</v>
      </c>
      <c r="D123" s="20"/>
      <c r="E123" s="59"/>
      <c r="F123" s="59"/>
      <c r="G123" s="59"/>
      <c r="H123" s="58"/>
      <c r="I123" s="58"/>
      <c r="J123" s="63"/>
      <c r="K123" s="67">
        <v>3</v>
      </c>
      <c r="L123" s="67">
        <v>1</v>
      </c>
      <c r="M123" s="76">
        <v>0.6</v>
      </c>
      <c r="N123" s="66">
        <f>M123*$L$4</f>
        <v>60</v>
      </c>
      <c r="O123" s="66">
        <f>M123*$M$4</f>
        <v>60</v>
      </c>
      <c r="P123" s="116">
        <f>M123*$N$4</f>
        <v>60</v>
      </c>
    </row>
    <row r="124" spans="1:16" ht="12.75">
      <c r="A124" s="111"/>
      <c r="B124" s="87"/>
      <c r="C124" s="87"/>
      <c r="D124" s="95"/>
      <c r="E124" s="86"/>
      <c r="F124" s="86"/>
      <c r="G124" s="86"/>
      <c r="H124" s="58"/>
      <c r="I124" s="58"/>
      <c r="J124" s="63"/>
      <c r="K124" s="67">
        <v>3</v>
      </c>
      <c r="L124" s="67">
        <v>2</v>
      </c>
      <c r="M124" s="76">
        <v>0.7</v>
      </c>
      <c r="N124" s="66">
        <f>M124*$L$4</f>
        <v>70</v>
      </c>
      <c r="O124" s="66">
        <f>M124*$M$4</f>
        <v>70</v>
      </c>
      <c r="P124" s="116">
        <f>M124*$N$4</f>
        <v>70</v>
      </c>
    </row>
    <row r="125" spans="1:16" ht="18">
      <c r="A125" s="105" t="s">
        <v>39</v>
      </c>
      <c r="B125" s="87"/>
      <c r="C125" s="87"/>
      <c r="D125" s="95"/>
      <c r="E125" s="86"/>
      <c r="F125" s="86"/>
      <c r="G125" s="86"/>
      <c r="H125" s="58"/>
      <c r="I125" s="58"/>
      <c r="J125" s="63"/>
      <c r="K125" s="67">
        <v>3</v>
      </c>
      <c r="L125" s="67">
        <v>2</v>
      </c>
      <c r="M125" s="76">
        <v>0.8</v>
      </c>
      <c r="N125" s="66">
        <f>M125*$L$4</f>
        <v>80</v>
      </c>
      <c r="O125" s="66">
        <f>M125*$M$4</f>
        <v>80</v>
      </c>
      <c r="P125" s="116">
        <f>M125*$N$4</f>
        <v>80</v>
      </c>
    </row>
    <row r="126" spans="1:16" ht="12.75">
      <c r="A126" s="107"/>
      <c r="B126" s="218" t="s">
        <v>6</v>
      </c>
      <c r="C126" s="218" t="s">
        <v>7</v>
      </c>
      <c r="D126" s="20" t="s">
        <v>8</v>
      </c>
      <c r="E126" s="59" t="s">
        <v>62</v>
      </c>
      <c r="F126" s="77" t="s">
        <v>60</v>
      </c>
      <c r="G126" s="77" t="s">
        <v>61</v>
      </c>
      <c r="H126" s="58"/>
      <c r="I126" s="58"/>
      <c r="J126" s="63"/>
      <c r="K126" s="67">
        <v>2</v>
      </c>
      <c r="L126" s="67">
        <v>4</v>
      </c>
      <c r="M126" s="76">
        <v>0.85</v>
      </c>
      <c r="N126" s="66">
        <f>M126*$L$4</f>
        <v>85</v>
      </c>
      <c r="O126" s="66">
        <f>M126*$M$4</f>
        <v>85</v>
      </c>
      <c r="P126" s="116">
        <f>M126*$N$4</f>
        <v>85</v>
      </c>
    </row>
    <row r="127" spans="1:16" ht="12.75">
      <c r="A127" s="113" t="s">
        <v>49</v>
      </c>
      <c r="B127" s="67">
        <v>3</v>
      </c>
      <c r="C127" s="67">
        <v>1</v>
      </c>
      <c r="D127" s="76">
        <v>0.5</v>
      </c>
      <c r="E127" s="66">
        <f>D127*$L$4</f>
        <v>50</v>
      </c>
      <c r="F127" s="66">
        <f>D127*$M$4</f>
        <v>50</v>
      </c>
      <c r="G127" s="66">
        <f>D127*$N$4</f>
        <v>50</v>
      </c>
      <c r="H127" s="58"/>
      <c r="I127" s="58"/>
      <c r="J127" s="65" t="s">
        <v>25</v>
      </c>
      <c r="K127" s="71">
        <v>5</v>
      </c>
      <c r="L127" s="71">
        <v>1</v>
      </c>
      <c r="M127" s="75">
        <v>0.55</v>
      </c>
      <c r="N127" s="72">
        <f>M127*$L$3</f>
        <v>55.00000000000001</v>
      </c>
      <c r="O127" s="72">
        <f>M127*$M$3</f>
        <v>55.00000000000001</v>
      </c>
      <c r="P127" s="112">
        <f>M127*$N$3</f>
        <v>55.00000000000001</v>
      </c>
    </row>
    <row r="128" spans="1:16" ht="12.75">
      <c r="A128" s="113"/>
      <c r="B128" s="67">
        <v>3</v>
      </c>
      <c r="C128" s="67">
        <v>1</v>
      </c>
      <c r="D128" s="76">
        <v>0.6</v>
      </c>
      <c r="E128" s="66">
        <f>D128*$L$4</f>
        <v>60</v>
      </c>
      <c r="F128" s="66">
        <f>D128*$M$4</f>
        <v>60</v>
      </c>
      <c r="G128" s="66">
        <f>D128*$N$4</f>
        <v>60</v>
      </c>
      <c r="H128" s="58"/>
      <c r="I128" s="58"/>
      <c r="J128" s="65"/>
      <c r="K128" s="71">
        <v>5</v>
      </c>
      <c r="L128" s="71">
        <v>2</v>
      </c>
      <c r="M128" s="75">
        <v>0.65</v>
      </c>
      <c r="N128" s="72">
        <f>M128*$L$3</f>
        <v>65</v>
      </c>
      <c r="O128" s="72">
        <f>M128*$M$3</f>
        <v>65</v>
      </c>
      <c r="P128" s="112">
        <f>M128*$N$3</f>
        <v>65</v>
      </c>
    </row>
    <row r="129" spans="1:16" ht="12.75">
      <c r="A129" s="113"/>
      <c r="B129" s="67">
        <v>3</v>
      </c>
      <c r="C129" s="67">
        <v>2</v>
      </c>
      <c r="D129" s="76">
        <v>0.7</v>
      </c>
      <c r="E129" s="66">
        <f>D129*$L$4</f>
        <v>70</v>
      </c>
      <c r="F129" s="66">
        <f>D129*$M$4</f>
        <v>70</v>
      </c>
      <c r="G129" s="66">
        <f>D129*$N$4</f>
        <v>70</v>
      </c>
      <c r="H129" s="58"/>
      <c r="I129" s="58"/>
      <c r="J129" s="65"/>
      <c r="K129" s="71">
        <v>4</v>
      </c>
      <c r="L129" s="71">
        <v>5</v>
      </c>
      <c r="M129" s="75">
        <v>0.75</v>
      </c>
      <c r="N129" s="72">
        <f>M129*$L$3</f>
        <v>75</v>
      </c>
      <c r="O129" s="72">
        <f>M129*$M$3</f>
        <v>75</v>
      </c>
      <c r="P129" s="112">
        <f>M129*$N$3</f>
        <v>75</v>
      </c>
    </row>
    <row r="130" spans="1:16" ht="12.75">
      <c r="A130" s="113"/>
      <c r="B130" s="67">
        <v>3</v>
      </c>
      <c r="C130" s="67">
        <v>4</v>
      </c>
      <c r="D130" s="76">
        <v>0.75</v>
      </c>
      <c r="E130" s="66">
        <f>D130*$L$4</f>
        <v>75</v>
      </c>
      <c r="F130" s="66">
        <f>D130*$M$4</f>
        <v>75</v>
      </c>
      <c r="G130" s="66">
        <f>D130*$N$4</f>
        <v>75</v>
      </c>
      <c r="H130" s="58"/>
      <c r="I130" s="58"/>
      <c r="J130" s="63" t="s">
        <v>33</v>
      </c>
      <c r="K130" s="67">
        <v>4</v>
      </c>
      <c r="L130" s="67">
        <v>1</v>
      </c>
      <c r="M130" s="76">
        <v>0.6</v>
      </c>
      <c r="N130" s="66">
        <f>M130*$L$4</f>
        <v>60</v>
      </c>
      <c r="O130" s="66">
        <f>M130*$M$4</f>
        <v>60</v>
      </c>
      <c r="P130" s="116">
        <f>M130*$N$4</f>
        <v>60</v>
      </c>
    </row>
    <row r="131" spans="1:16" ht="12.75">
      <c r="A131" s="109" t="s">
        <v>25</v>
      </c>
      <c r="B131" s="71">
        <v>5</v>
      </c>
      <c r="C131" s="71">
        <v>1</v>
      </c>
      <c r="D131" s="75">
        <v>0.5</v>
      </c>
      <c r="E131" s="72">
        <f>D131*$L$3</f>
        <v>50</v>
      </c>
      <c r="F131" s="72">
        <f>D131*$M$3</f>
        <v>50</v>
      </c>
      <c r="G131" s="72">
        <f>D131*$N$3</f>
        <v>50</v>
      </c>
      <c r="H131" s="58"/>
      <c r="I131" s="58"/>
      <c r="J131" s="63"/>
      <c r="K131" s="67">
        <v>7</v>
      </c>
      <c r="L131" s="67">
        <v>1</v>
      </c>
      <c r="M131" s="76">
        <v>0.7</v>
      </c>
      <c r="N131" s="66">
        <f>M131*$L$4</f>
        <v>70</v>
      </c>
      <c r="O131" s="66">
        <f>M131*$M$4</f>
        <v>70</v>
      </c>
      <c r="P131" s="116">
        <f>M131*$N$4</f>
        <v>70</v>
      </c>
    </row>
    <row r="132" spans="1:16" ht="12.75">
      <c r="A132" s="109"/>
      <c r="B132" s="71">
        <v>4</v>
      </c>
      <c r="C132" s="71">
        <v>1</v>
      </c>
      <c r="D132" s="75">
        <v>0.6</v>
      </c>
      <c r="E132" s="72">
        <f>D132*$L$3</f>
        <v>60</v>
      </c>
      <c r="F132" s="72">
        <f>D132*$M$3</f>
        <v>60</v>
      </c>
      <c r="G132" s="72">
        <f>D132*$N$3</f>
        <v>60</v>
      </c>
      <c r="H132" s="58"/>
      <c r="I132" s="58"/>
      <c r="J132" s="63"/>
      <c r="K132" s="67">
        <v>4</v>
      </c>
      <c r="L132" s="67">
        <v>2</v>
      </c>
      <c r="M132" s="76">
        <v>0.8</v>
      </c>
      <c r="N132" s="66">
        <f>M132*$L$4</f>
        <v>80</v>
      </c>
      <c r="O132" s="66">
        <f>M132*$M$4</f>
        <v>80</v>
      </c>
      <c r="P132" s="116">
        <f>M132*$N$4</f>
        <v>80</v>
      </c>
    </row>
    <row r="133" spans="1:16" ht="12.75">
      <c r="A133" s="109"/>
      <c r="B133" s="71">
        <v>3</v>
      </c>
      <c r="C133" s="71">
        <v>2</v>
      </c>
      <c r="D133" s="75">
        <v>0.7</v>
      </c>
      <c r="E133" s="72">
        <f>D133*$L$3</f>
        <v>70</v>
      </c>
      <c r="F133" s="72">
        <f>D133*$M$3</f>
        <v>70</v>
      </c>
      <c r="G133" s="72">
        <f>D133*$N$3</f>
        <v>70</v>
      </c>
      <c r="H133" s="58"/>
      <c r="I133" s="58"/>
      <c r="J133" s="63"/>
      <c r="K133" s="67">
        <v>4</v>
      </c>
      <c r="L133" s="67">
        <v>4</v>
      </c>
      <c r="M133" s="76">
        <v>0.9</v>
      </c>
      <c r="N133" s="66">
        <f>M133*$L$4</f>
        <v>90</v>
      </c>
      <c r="O133" s="66">
        <f>M133*$M$4</f>
        <v>90</v>
      </c>
      <c r="P133" s="116">
        <f>M133*$N$4</f>
        <v>90</v>
      </c>
    </row>
    <row r="134" spans="1:16" ht="12.75">
      <c r="A134" s="109"/>
      <c r="B134" s="71">
        <v>3</v>
      </c>
      <c r="C134" s="71">
        <v>2</v>
      </c>
      <c r="D134" s="75">
        <v>0.8</v>
      </c>
      <c r="E134" s="72">
        <f>D134*$L$3</f>
        <v>80</v>
      </c>
      <c r="F134" s="72">
        <f>D134*$M$3</f>
        <v>80</v>
      </c>
      <c r="G134" s="72">
        <f>D134*$N$3</f>
        <v>80</v>
      </c>
      <c r="H134" s="58"/>
      <c r="I134" s="58"/>
      <c r="J134" s="55" t="s">
        <v>16</v>
      </c>
      <c r="K134" s="62">
        <v>10</v>
      </c>
      <c r="L134" s="62">
        <v>5</v>
      </c>
      <c r="M134" s="20"/>
      <c r="N134" s="59"/>
      <c r="O134" s="59"/>
      <c r="P134" s="115"/>
    </row>
    <row r="135" spans="1:16" ht="12.75">
      <c r="A135" s="113" t="s">
        <v>11</v>
      </c>
      <c r="B135" s="67">
        <v>3</v>
      </c>
      <c r="C135" s="67">
        <v>1</v>
      </c>
      <c r="D135" s="76">
        <v>0.5</v>
      </c>
      <c r="E135" s="66">
        <f>D135*$L$4</f>
        <v>50</v>
      </c>
      <c r="F135" s="66">
        <f>D135*$M$4</f>
        <v>50</v>
      </c>
      <c r="G135" s="66">
        <f>D135*$N$4</f>
        <v>50</v>
      </c>
      <c r="H135" s="58"/>
      <c r="I135" s="58"/>
      <c r="J135" s="55" t="s">
        <v>50</v>
      </c>
      <c r="K135" s="62">
        <v>4</v>
      </c>
      <c r="L135" s="62">
        <v>5</v>
      </c>
      <c r="M135" s="20"/>
      <c r="N135" s="59"/>
      <c r="O135" s="59"/>
      <c r="P135" s="115"/>
    </row>
    <row r="136" spans="1:16" ht="12.75">
      <c r="A136" s="113"/>
      <c r="B136" s="67">
        <v>3</v>
      </c>
      <c r="C136" s="67">
        <v>1</v>
      </c>
      <c r="D136" s="76">
        <v>0.6</v>
      </c>
      <c r="E136" s="66">
        <f>D136*$L$4</f>
        <v>60</v>
      </c>
      <c r="F136" s="66">
        <f>D136*$M$4</f>
        <v>60</v>
      </c>
      <c r="G136" s="66">
        <f>D136*$N$4</f>
        <v>60</v>
      </c>
      <c r="H136" s="58"/>
      <c r="I136" s="58"/>
      <c r="J136" s="58"/>
      <c r="K136" s="87"/>
      <c r="L136" s="87"/>
      <c r="M136" s="95"/>
      <c r="N136" s="86"/>
      <c r="O136" s="86"/>
      <c r="P136" s="106"/>
    </row>
    <row r="137" spans="1:16" ht="12.75">
      <c r="A137" s="113"/>
      <c r="B137" s="67">
        <v>3</v>
      </c>
      <c r="C137" s="67">
        <v>1</v>
      </c>
      <c r="D137" s="76">
        <v>0.7</v>
      </c>
      <c r="E137" s="66">
        <f>D137*$L$4</f>
        <v>70</v>
      </c>
      <c r="F137" s="66">
        <f>D137*$M$4</f>
        <v>70</v>
      </c>
      <c r="G137" s="66">
        <f>D137*$N$4</f>
        <v>70</v>
      </c>
      <c r="H137" s="58"/>
      <c r="I137" s="58"/>
      <c r="J137" s="58"/>
      <c r="K137" s="87"/>
      <c r="L137" s="87"/>
      <c r="M137" s="95"/>
      <c r="N137" s="86"/>
      <c r="O137" s="86"/>
      <c r="P137" s="106"/>
    </row>
    <row r="138" spans="1:16" ht="12.75">
      <c r="A138" s="113"/>
      <c r="B138" s="67">
        <v>3</v>
      </c>
      <c r="C138" s="67">
        <v>5</v>
      </c>
      <c r="D138" s="76">
        <v>0.8</v>
      </c>
      <c r="E138" s="66">
        <f>D138*$L$4</f>
        <v>80</v>
      </c>
      <c r="F138" s="66">
        <f>D138*$M$4</f>
        <v>80</v>
      </c>
      <c r="G138" s="66">
        <f>D138*$N$4</f>
        <v>80</v>
      </c>
      <c r="H138" s="58"/>
      <c r="I138" s="58"/>
      <c r="J138" s="58"/>
      <c r="K138" s="87"/>
      <c r="L138" s="87"/>
      <c r="M138" s="95"/>
      <c r="N138" s="86"/>
      <c r="O138" s="86"/>
      <c r="P138" s="106"/>
    </row>
    <row r="139" spans="1:16" ht="12.75">
      <c r="A139" s="107" t="s">
        <v>46</v>
      </c>
      <c r="B139" s="62">
        <v>4</v>
      </c>
      <c r="C139" s="62">
        <v>5</v>
      </c>
      <c r="D139" s="20"/>
      <c r="E139" s="59"/>
      <c r="F139" s="59"/>
      <c r="G139" s="59"/>
      <c r="H139" s="58"/>
      <c r="I139" s="58"/>
      <c r="J139" s="58"/>
      <c r="K139" s="87"/>
      <c r="L139" s="87"/>
      <c r="M139" s="95"/>
      <c r="N139" s="86"/>
      <c r="O139" s="86"/>
      <c r="P139" s="106"/>
    </row>
    <row r="140" spans="1:16" ht="13.5" thickBot="1">
      <c r="A140" s="118" t="s">
        <v>31</v>
      </c>
      <c r="B140" s="119">
        <v>5</v>
      </c>
      <c r="C140" s="119">
        <v>5</v>
      </c>
      <c r="D140" s="120"/>
      <c r="E140" s="121"/>
      <c r="F140" s="121"/>
      <c r="G140" s="121"/>
      <c r="H140" s="122"/>
      <c r="I140" s="122"/>
      <c r="J140" s="122"/>
      <c r="K140" s="123"/>
      <c r="L140" s="123"/>
      <c r="M140" s="124"/>
      <c r="N140" s="126"/>
      <c r="O140" s="126"/>
      <c r="P140" s="127"/>
    </row>
    <row r="141" spans="1:16" ht="18">
      <c r="A141" s="99" t="s">
        <v>43</v>
      </c>
      <c r="B141" s="100"/>
      <c r="C141" s="100"/>
      <c r="D141" s="101"/>
      <c r="E141" s="102"/>
      <c r="F141" s="102"/>
      <c r="G141" s="102"/>
      <c r="H141" s="103"/>
      <c r="I141" s="103"/>
      <c r="J141" s="103"/>
      <c r="K141" s="100"/>
      <c r="L141" s="100"/>
      <c r="M141" s="101"/>
      <c r="N141" s="102"/>
      <c r="O141" s="102"/>
      <c r="P141" s="104"/>
    </row>
    <row r="142" spans="1:16" ht="18">
      <c r="A142" s="105" t="s">
        <v>37</v>
      </c>
      <c r="B142" s="87"/>
      <c r="C142" s="87"/>
      <c r="D142" s="95"/>
      <c r="E142" s="86"/>
      <c r="F142" s="86"/>
      <c r="G142" s="86"/>
      <c r="H142" s="58"/>
      <c r="I142" s="58"/>
      <c r="J142" s="58"/>
      <c r="K142" s="87"/>
      <c r="L142" s="87"/>
      <c r="M142" s="95"/>
      <c r="N142" s="86"/>
      <c r="O142" s="86"/>
      <c r="P142" s="106"/>
    </row>
    <row r="143" spans="1:16" ht="12.75">
      <c r="A143" s="107"/>
      <c r="B143" s="218" t="s">
        <v>6</v>
      </c>
      <c r="C143" s="218" t="s">
        <v>7</v>
      </c>
      <c r="D143" s="20" t="s">
        <v>8</v>
      </c>
      <c r="E143" s="59" t="s">
        <v>62</v>
      </c>
      <c r="F143" s="77" t="s">
        <v>60</v>
      </c>
      <c r="G143" s="77" t="s">
        <v>61</v>
      </c>
      <c r="H143" s="58"/>
      <c r="I143" s="58"/>
      <c r="J143" s="58"/>
      <c r="K143" s="87"/>
      <c r="L143" s="87"/>
      <c r="M143" s="95"/>
      <c r="N143" s="86"/>
      <c r="O143" s="86"/>
      <c r="P143" s="106"/>
    </row>
    <row r="144" spans="1:16" ht="12.75">
      <c r="A144" s="108" t="s">
        <v>4</v>
      </c>
      <c r="B144" s="69">
        <v>5</v>
      </c>
      <c r="C144" s="69">
        <v>1</v>
      </c>
      <c r="D144" s="74">
        <v>0.55</v>
      </c>
      <c r="E144" s="70">
        <f>D144*$L$2</f>
        <v>55.00000000000001</v>
      </c>
      <c r="F144" s="70">
        <f>D144*$M$2</f>
        <v>55.00000000000001</v>
      </c>
      <c r="G144" s="70">
        <f>D144*$N$2</f>
        <v>55.00000000000001</v>
      </c>
      <c r="H144" s="58"/>
      <c r="I144" s="58"/>
      <c r="J144" s="58"/>
      <c r="K144" s="87"/>
      <c r="L144" s="87"/>
      <c r="M144" s="96"/>
      <c r="N144" s="86"/>
      <c r="O144" s="86"/>
      <c r="P144" s="106"/>
    </row>
    <row r="145" spans="1:16" ht="12.75">
      <c r="A145" s="108"/>
      <c r="B145" s="69">
        <v>4</v>
      </c>
      <c r="C145" s="69">
        <v>1</v>
      </c>
      <c r="D145" s="74">
        <v>0.65</v>
      </c>
      <c r="E145" s="70">
        <f>D145*$L$2</f>
        <v>65</v>
      </c>
      <c r="F145" s="70">
        <f>D145*$M$2</f>
        <v>65</v>
      </c>
      <c r="G145" s="70">
        <f>D145*$N$2</f>
        <v>65</v>
      </c>
      <c r="H145" s="58"/>
      <c r="I145" s="58"/>
      <c r="J145" s="58"/>
      <c r="K145" s="87">
        <f aca="true" t="shared" si="5" ref="K145:N148">K1</f>
        <v>0</v>
      </c>
      <c r="L145" s="87" t="str">
        <f t="shared" si="5"/>
        <v>Full gear</v>
      </c>
      <c r="M145" s="96" t="str">
        <f t="shared" si="5"/>
        <v>Partial gear/Partial ROM</v>
      </c>
      <c r="N145" s="86" t="str">
        <f t="shared" si="5"/>
        <v>Raw Maxes</v>
      </c>
      <c r="O145" s="86"/>
      <c r="P145" s="106"/>
    </row>
    <row r="146" spans="1:16" ht="12.75">
      <c r="A146" s="108"/>
      <c r="B146" s="69">
        <v>3</v>
      </c>
      <c r="C146" s="69">
        <v>2</v>
      </c>
      <c r="D146" s="74">
        <v>0.75</v>
      </c>
      <c r="E146" s="70">
        <f>D146*$L$2</f>
        <v>75</v>
      </c>
      <c r="F146" s="70">
        <f>D146*$M$2</f>
        <v>75</v>
      </c>
      <c r="G146" s="70">
        <f>D146*$N$2</f>
        <v>75</v>
      </c>
      <c r="H146" s="58"/>
      <c r="I146" s="58"/>
      <c r="J146" s="58"/>
      <c r="K146" s="87" t="str">
        <f t="shared" si="5"/>
        <v>Squat</v>
      </c>
      <c r="L146" s="87">
        <f t="shared" si="5"/>
        <v>100</v>
      </c>
      <c r="M146" s="96">
        <f t="shared" si="5"/>
        <v>100</v>
      </c>
      <c r="N146" s="86">
        <f t="shared" si="5"/>
        <v>100</v>
      </c>
      <c r="O146" s="86"/>
      <c r="P146" s="106"/>
    </row>
    <row r="147" spans="1:16" ht="12.75">
      <c r="A147" s="108"/>
      <c r="B147" s="69">
        <v>2</v>
      </c>
      <c r="C147" s="69">
        <v>4</v>
      </c>
      <c r="D147" s="74">
        <v>0.85</v>
      </c>
      <c r="E147" s="70">
        <f>D147*$L$2</f>
        <v>85</v>
      </c>
      <c r="F147" s="70">
        <f>D147*$M$2</f>
        <v>85</v>
      </c>
      <c r="G147" s="70">
        <f>D147*$N$2</f>
        <v>85</v>
      </c>
      <c r="H147" s="58"/>
      <c r="I147" s="58"/>
      <c r="J147" s="58"/>
      <c r="K147" s="87" t="str">
        <f t="shared" si="5"/>
        <v>bench</v>
      </c>
      <c r="L147" s="87">
        <f t="shared" si="5"/>
        <v>100</v>
      </c>
      <c r="M147" s="96">
        <f t="shared" si="5"/>
        <v>100</v>
      </c>
      <c r="N147" s="86">
        <f t="shared" si="5"/>
        <v>100</v>
      </c>
      <c r="O147" s="86"/>
      <c r="P147" s="106"/>
    </row>
    <row r="148" spans="1:16" ht="12.75">
      <c r="A148" s="109" t="s">
        <v>25</v>
      </c>
      <c r="B148" s="71">
        <v>5</v>
      </c>
      <c r="C148" s="71">
        <v>1</v>
      </c>
      <c r="D148" s="75">
        <v>0.5</v>
      </c>
      <c r="E148" s="72">
        <f>D148*$L$3</f>
        <v>50</v>
      </c>
      <c r="F148" s="72">
        <f>D148*$M$3</f>
        <v>50</v>
      </c>
      <c r="G148" s="72">
        <f>D148*$N$3</f>
        <v>50</v>
      </c>
      <c r="H148" s="58"/>
      <c r="I148" s="58"/>
      <c r="J148" s="58"/>
      <c r="K148" s="87" t="str">
        <f t="shared" si="5"/>
        <v>deadlift</v>
      </c>
      <c r="L148" s="87">
        <f t="shared" si="5"/>
        <v>100</v>
      </c>
      <c r="M148" s="96">
        <f t="shared" si="5"/>
        <v>100</v>
      </c>
      <c r="N148" s="86">
        <f t="shared" si="5"/>
        <v>100</v>
      </c>
      <c r="O148" s="86"/>
      <c r="P148" s="106"/>
    </row>
    <row r="149" spans="1:16" ht="20.25">
      <c r="A149" s="109"/>
      <c r="B149" s="71">
        <v>4</v>
      </c>
      <c r="C149" s="71">
        <v>1</v>
      </c>
      <c r="D149" s="75">
        <v>0.6</v>
      </c>
      <c r="E149" s="72">
        <f>D149*$L$3</f>
        <v>60</v>
      </c>
      <c r="F149" s="72">
        <f>D149*$M$3</f>
        <v>60</v>
      </c>
      <c r="G149" s="72">
        <f>D149*$N$3</f>
        <v>60</v>
      </c>
      <c r="H149" s="58"/>
      <c r="I149" s="58"/>
      <c r="J149" s="58"/>
      <c r="K149" s="87"/>
      <c r="L149" s="87"/>
      <c r="M149" s="97" t="s">
        <v>67</v>
      </c>
      <c r="N149" s="86"/>
      <c r="O149" s="86"/>
      <c r="P149" s="106"/>
    </row>
    <row r="150" spans="1:16" ht="12.75">
      <c r="A150" s="109"/>
      <c r="B150" s="71">
        <v>3</v>
      </c>
      <c r="C150" s="71">
        <v>2</v>
      </c>
      <c r="D150" s="75">
        <v>0.7</v>
      </c>
      <c r="E150" s="72">
        <f>D150*$L$3</f>
        <v>70</v>
      </c>
      <c r="F150" s="72">
        <f>D150*$M$3</f>
        <v>70</v>
      </c>
      <c r="G150" s="72">
        <f>D150*$N$3</f>
        <v>70</v>
      </c>
      <c r="H150" s="58"/>
      <c r="I150" s="58"/>
      <c r="J150" s="58"/>
      <c r="K150" s="87"/>
      <c r="L150" s="87"/>
      <c r="M150" s="95"/>
      <c r="N150" s="86"/>
      <c r="O150" s="86"/>
      <c r="P150" s="106"/>
    </row>
    <row r="151" spans="1:16" ht="12.75">
      <c r="A151" s="109"/>
      <c r="B151" s="71">
        <v>3</v>
      </c>
      <c r="C151" s="71">
        <v>6</v>
      </c>
      <c r="D151" s="75">
        <v>0.8</v>
      </c>
      <c r="E151" s="72">
        <f>D151*$L$3</f>
        <v>80</v>
      </c>
      <c r="F151" s="72">
        <f>D151*$M$3</f>
        <v>80</v>
      </c>
      <c r="G151" s="72">
        <f>D151*$N$3</f>
        <v>80</v>
      </c>
      <c r="H151" s="58"/>
      <c r="I151" s="58"/>
      <c r="J151" s="58"/>
      <c r="K151" s="87"/>
      <c r="L151" s="87"/>
      <c r="M151" s="95"/>
      <c r="N151" s="86"/>
      <c r="O151" s="86"/>
      <c r="P151" s="106"/>
    </row>
    <row r="152" spans="1:16" ht="12.75">
      <c r="A152" s="107" t="s">
        <v>73</v>
      </c>
      <c r="B152" s="62">
        <v>10</v>
      </c>
      <c r="C152" s="62">
        <v>5</v>
      </c>
      <c r="D152" s="20"/>
      <c r="E152" s="59"/>
      <c r="F152" s="59"/>
      <c r="G152" s="59"/>
      <c r="H152" s="58"/>
      <c r="I152" s="58"/>
      <c r="J152" s="58"/>
      <c r="K152" s="87"/>
      <c r="L152" s="87"/>
      <c r="M152" s="95"/>
      <c r="N152" s="86"/>
      <c r="O152" s="86"/>
      <c r="P152" s="106"/>
    </row>
    <row r="153" spans="1:16" ht="18">
      <c r="A153" s="108" t="s">
        <v>4</v>
      </c>
      <c r="B153" s="69">
        <v>5</v>
      </c>
      <c r="C153" s="69">
        <v>1</v>
      </c>
      <c r="D153" s="74">
        <v>0.5</v>
      </c>
      <c r="E153" s="70">
        <f>D153*$L$2</f>
        <v>50</v>
      </c>
      <c r="F153" s="70">
        <f>D153*$M$2</f>
        <v>50</v>
      </c>
      <c r="G153" s="70">
        <f>D153*$N$2</f>
        <v>50</v>
      </c>
      <c r="H153" s="58"/>
      <c r="I153" s="58"/>
      <c r="J153" s="98" t="s">
        <v>40</v>
      </c>
      <c r="K153" s="87"/>
      <c r="L153" s="87"/>
      <c r="M153" s="95"/>
      <c r="N153" s="86"/>
      <c r="O153" s="86"/>
      <c r="P153" s="106"/>
    </row>
    <row r="154" spans="1:16" ht="12.75">
      <c r="A154" s="108"/>
      <c r="B154" s="69">
        <v>4</v>
      </c>
      <c r="C154" s="69">
        <v>2</v>
      </c>
      <c r="D154" s="74">
        <v>0.6</v>
      </c>
      <c r="E154" s="70">
        <f>D154*$L$2</f>
        <v>60</v>
      </c>
      <c r="F154" s="70">
        <f>D154*$M$2</f>
        <v>60</v>
      </c>
      <c r="G154" s="70">
        <f>D154*$N$2</f>
        <v>60</v>
      </c>
      <c r="H154" s="58"/>
      <c r="I154" s="58"/>
      <c r="J154" s="58"/>
      <c r="K154" s="87"/>
      <c r="L154" s="87"/>
      <c r="M154" s="95"/>
      <c r="N154" s="86"/>
      <c r="O154" s="86"/>
      <c r="P154" s="106"/>
    </row>
    <row r="155" spans="1:16" ht="12.75">
      <c r="A155" s="108"/>
      <c r="B155" s="69">
        <v>3</v>
      </c>
      <c r="C155" s="69">
        <v>1</v>
      </c>
      <c r="D155" s="74">
        <v>0.7</v>
      </c>
      <c r="E155" s="70">
        <f>D155*$L$2</f>
        <v>70</v>
      </c>
      <c r="F155" s="70">
        <f>D155*$M$2</f>
        <v>70</v>
      </c>
      <c r="G155" s="70">
        <f>D155*$N$2</f>
        <v>70</v>
      </c>
      <c r="H155" s="58"/>
      <c r="I155" s="58"/>
      <c r="J155" s="55"/>
      <c r="K155" s="218" t="s">
        <v>6</v>
      </c>
      <c r="L155" s="218" t="s">
        <v>7</v>
      </c>
      <c r="M155" s="20" t="s">
        <v>8</v>
      </c>
      <c r="N155" s="59" t="s">
        <v>62</v>
      </c>
      <c r="O155" s="77" t="s">
        <v>60</v>
      </c>
      <c r="P155" s="110" t="s">
        <v>61</v>
      </c>
    </row>
    <row r="156" spans="1:16" ht="12.75">
      <c r="A156" s="108"/>
      <c r="B156" s="69">
        <v>3</v>
      </c>
      <c r="C156" s="69">
        <v>4</v>
      </c>
      <c r="D156" s="74">
        <v>0.8</v>
      </c>
      <c r="E156" s="70">
        <f>D156*$L$2</f>
        <v>80</v>
      </c>
      <c r="F156" s="70">
        <f>D156*$M$2</f>
        <v>80</v>
      </c>
      <c r="G156" s="70">
        <f>D156*$N$2</f>
        <v>80</v>
      </c>
      <c r="H156" s="58"/>
      <c r="I156" s="58"/>
      <c r="J156" s="56" t="s">
        <v>4</v>
      </c>
      <c r="K156" s="69">
        <v>5</v>
      </c>
      <c r="L156" s="69">
        <v>1</v>
      </c>
      <c r="M156" s="74">
        <v>0.5</v>
      </c>
      <c r="N156" s="70">
        <f>M156*$L$2</f>
        <v>50</v>
      </c>
      <c r="O156" s="70">
        <f>M156*$M$2</f>
        <v>50</v>
      </c>
      <c r="P156" s="114">
        <f>M156*$N$2</f>
        <v>50</v>
      </c>
    </row>
    <row r="157" spans="1:16" ht="12.75">
      <c r="A157" s="107" t="s">
        <v>31</v>
      </c>
      <c r="B157" s="62">
        <v>8</v>
      </c>
      <c r="C157" s="62">
        <v>5</v>
      </c>
      <c r="D157" s="20"/>
      <c r="E157" s="59"/>
      <c r="F157" s="59"/>
      <c r="G157" s="59"/>
      <c r="H157" s="58"/>
      <c r="I157" s="58"/>
      <c r="J157" s="56"/>
      <c r="K157" s="69">
        <v>4</v>
      </c>
      <c r="L157" s="69">
        <v>1</v>
      </c>
      <c r="M157" s="74">
        <v>0.6</v>
      </c>
      <c r="N157" s="70">
        <f>M157*$L$2</f>
        <v>60</v>
      </c>
      <c r="O157" s="70">
        <f>M157*$M$2</f>
        <v>60</v>
      </c>
      <c r="P157" s="114">
        <f>M157*$N$2</f>
        <v>60</v>
      </c>
    </row>
    <row r="158" spans="1:16" ht="12.75">
      <c r="A158" s="111"/>
      <c r="B158" s="87"/>
      <c r="C158" s="87"/>
      <c r="D158" s="95"/>
      <c r="E158" s="86"/>
      <c r="F158" s="86"/>
      <c r="G158" s="86"/>
      <c r="H158" s="58"/>
      <c r="I158" s="58"/>
      <c r="J158" s="56"/>
      <c r="K158" s="69">
        <v>3</v>
      </c>
      <c r="L158" s="69">
        <v>2</v>
      </c>
      <c r="M158" s="74">
        <v>0.7</v>
      </c>
      <c r="N158" s="70">
        <f>M158*$L$2</f>
        <v>70</v>
      </c>
      <c r="O158" s="70">
        <f>M158*$M$2</f>
        <v>70</v>
      </c>
      <c r="P158" s="114">
        <f>M158*$N$2</f>
        <v>70</v>
      </c>
    </row>
    <row r="159" spans="1:16" ht="18">
      <c r="A159" s="105" t="s">
        <v>38</v>
      </c>
      <c r="B159" s="87"/>
      <c r="C159" s="87"/>
      <c r="D159" s="95"/>
      <c r="E159" s="86"/>
      <c r="F159" s="86"/>
      <c r="G159" s="86"/>
      <c r="H159" s="58"/>
      <c r="I159" s="58"/>
      <c r="J159" s="56"/>
      <c r="K159" s="69">
        <v>3</v>
      </c>
      <c r="L159" s="69">
        <v>6</v>
      </c>
      <c r="M159" s="74">
        <v>0.8</v>
      </c>
      <c r="N159" s="70">
        <f>M159*$L$2</f>
        <v>80</v>
      </c>
      <c r="O159" s="70">
        <f>M159*$M$2</f>
        <v>80</v>
      </c>
      <c r="P159" s="114">
        <f>M159*$N$2</f>
        <v>80</v>
      </c>
    </row>
    <row r="160" spans="1:16" ht="12.75">
      <c r="A160" s="111"/>
      <c r="B160" s="87"/>
      <c r="C160" s="87"/>
      <c r="D160" s="95"/>
      <c r="E160" s="86"/>
      <c r="F160" s="86"/>
      <c r="G160" s="86"/>
      <c r="H160" s="58"/>
      <c r="I160" s="58"/>
      <c r="J160" s="65" t="s">
        <v>25</v>
      </c>
      <c r="K160" s="71">
        <v>5</v>
      </c>
      <c r="L160" s="71">
        <v>1</v>
      </c>
      <c r="M160" s="75">
        <v>0.5</v>
      </c>
      <c r="N160" s="72">
        <f aca="true" t="shared" si="6" ref="N160:N165">M160*$L$3</f>
        <v>50</v>
      </c>
      <c r="O160" s="72">
        <f aca="true" t="shared" si="7" ref="O160:O165">M160*$M$3</f>
        <v>50</v>
      </c>
      <c r="P160" s="112">
        <f aca="true" t="shared" si="8" ref="P160:P165">M160*$N$3</f>
        <v>50</v>
      </c>
    </row>
    <row r="161" spans="1:16" ht="12.75">
      <c r="A161" s="107"/>
      <c r="B161" s="218" t="s">
        <v>6</v>
      </c>
      <c r="C161" s="218" t="s">
        <v>7</v>
      </c>
      <c r="D161" s="20" t="s">
        <v>8</v>
      </c>
      <c r="E161" s="59" t="s">
        <v>62</v>
      </c>
      <c r="F161" s="77" t="s">
        <v>60</v>
      </c>
      <c r="G161" s="77" t="s">
        <v>61</v>
      </c>
      <c r="H161" s="58"/>
      <c r="I161" s="58"/>
      <c r="J161" s="65"/>
      <c r="K161" s="71">
        <v>4</v>
      </c>
      <c r="L161" s="71">
        <v>1</v>
      </c>
      <c r="M161" s="75">
        <v>0.6</v>
      </c>
      <c r="N161" s="72">
        <f t="shared" si="6"/>
        <v>60</v>
      </c>
      <c r="O161" s="72">
        <f t="shared" si="7"/>
        <v>60</v>
      </c>
      <c r="P161" s="112">
        <f t="shared" si="8"/>
        <v>60</v>
      </c>
    </row>
    <row r="162" spans="1:16" ht="12.75">
      <c r="A162" s="113" t="s">
        <v>27</v>
      </c>
      <c r="B162" s="67">
        <v>3</v>
      </c>
      <c r="C162" s="67">
        <v>1</v>
      </c>
      <c r="D162" s="76">
        <v>0.5</v>
      </c>
      <c r="E162" s="66">
        <f>D162*$L$4</f>
        <v>50</v>
      </c>
      <c r="F162" s="66">
        <f>D162*$M$4</f>
        <v>50</v>
      </c>
      <c r="G162" s="66">
        <f>D162*$N$4</f>
        <v>50</v>
      </c>
      <c r="H162" s="58"/>
      <c r="I162" s="58"/>
      <c r="J162" s="65"/>
      <c r="K162" s="71">
        <v>3</v>
      </c>
      <c r="L162" s="71">
        <v>2</v>
      </c>
      <c r="M162" s="75">
        <v>0.7</v>
      </c>
      <c r="N162" s="72">
        <f t="shared" si="6"/>
        <v>70</v>
      </c>
      <c r="O162" s="72">
        <f t="shared" si="7"/>
        <v>70</v>
      </c>
      <c r="P162" s="112">
        <f t="shared" si="8"/>
        <v>70</v>
      </c>
    </row>
    <row r="163" spans="1:16" ht="12.75">
      <c r="A163" s="113"/>
      <c r="B163" s="67">
        <v>3</v>
      </c>
      <c r="C163" s="67">
        <v>1</v>
      </c>
      <c r="D163" s="76">
        <v>0.6</v>
      </c>
      <c r="E163" s="66">
        <f>D163*$L$4</f>
        <v>60</v>
      </c>
      <c r="F163" s="66">
        <f>D163*$M$4</f>
        <v>60</v>
      </c>
      <c r="G163" s="66">
        <f>D163*$N$4</f>
        <v>60</v>
      </c>
      <c r="H163" s="58"/>
      <c r="I163" s="58"/>
      <c r="J163" s="65"/>
      <c r="K163" s="71">
        <v>3</v>
      </c>
      <c r="L163" s="71">
        <v>2</v>
      </c>
      <c r="M163" s="75">
        <v>0.8</v>
      </c>
      <c r="N163" s="72">
        <f t="shared" si="6"/>
        <v>80</v>
      </c>
      <c r="O163" s="72">
        <f t="shared" si="7"/>
        <v>80</v>
      </c>
      <c r="P163" s="112">
        <f t="shared" si="8"/>
        <v>80</v>
      </c>
    </row>
    <row r="164" spans="1:16" ht="12.75">
      <c r="A164" s="113"/>
      <c r="B164" s="67">
        <v>2</v>
      </c>
      <c r="C164" s="67">
        <v>2</v>
      </c>
      <c r="D164" s="76">
        <v>0.7</v>
      </c>
      <c r="E164" s="66">
        <f>D164*$L$4</f>
        <v>70</v>
      </c>
      <c r="F164" s="66">
        <f>D164*$M$4</f>
        <v>70</v>
      </c>
      <c r="G164" s="66">
        <f>D164*$N$4</f>
        <v>70</v>
      </c>
      <c r="H164" s="58"/>
      <c r="I164" s="58"/>
      <c r="J164" s="65"/>
      <c r="K164" s="71">
        <v>2</v>
      </c>
      <c r="L164" s="71">
        <v>3</v>
      </c>
      <c r="M164" s="75">
        <v>0.85</v>
      </c>
      <c r="N164" s="72">
        <f t="shared" si="6"/>
        <v>85</v>
      </c>
      <c r="O164" s="72">
        <f t="shared" si="7"/>
        <v>85</v>
      </c>
      <c r="P164" s="112">
        <f t="shared" si="8"/>
        <v>85</v>
      </c>
    </row>
    <row r="165" spans="1:16" ht="12.75">
      <c r="A165" s="113"/>
      <c r="B165" s="67">
        <v>1</v>
      </c>
      <c r="C165" s="67">
        <v>3</v>
      </c>
      <c r="D165" s="76">
        <v>0.75</v>
      </c>
      <c r="E165" s="66">
        <f>D165*$L$4</f>
        <v>75</v>
      </c>
      <c r="F165" s="66">
        <f>D165*$M$4</f>
        <v>75</v>
      </c>
      <c r="G165" s="66">
        <f>D165*$N$4</f>
        <v>75</v>
      </c>
      <c r="H165" s="58"/>
      <c r="I165" s="58"/>
      <c r="J165" s="65"/>
      <c r="K165" s="71">
        <v>3</v>
      </c>
      <c r="L165" s="71">
        <v>3</v>
      </c>
      <c r="M165" s="75">
        <v>0.8</v>
      </c>
      <c r="N165" s="72">
        <f t="shared" si="6"/>
        <v>80</v>
      </c>
      <c r="O165" s="72">
        <f t="shared" si="7"/>
        <v>80</v>
      </c>
      <c r="P165" s="112">
        <f t="shared" si="8"/>
        <v>80</v>
      </c>
    </row>
    <row r="166" spans="1:16" ht="12.75">
      <c r="A166" s="107" t="s">
        <v>28</v>
      </c>
      <c r="B166" s="62">
        <v>2</v>
      </c>
      <c r="C166" s="62">
        <v>6</v>
      </c>
      <c r="D166" s="20"/>
      <c r="E166" s="59"/>
      <c r="F166" s="59"/>
      <c r="G166" s="59"/>
      <c r="H166" s="58"/>
      <c r="I166" s="58"/>
      <c r="J166" s="55" t="s">
        <v>73</v>
      </c>
      <c r="K166" s="62">
        <v>10</v>
      </c>
      <c r="L166" s="62">
        <v>5</v>
      </c>
      <c r="M166" s="20"/>
      <c r="N166" s="59"/>
      <c r="O166" s="59"/>
      <c r="P166" s="115"/>
    </row>
    <row r="167" spans="1:16" ht="12.75">
      <c r="A167" s="107" t="s">
        <v>47</v>
      </c>
      <c r="B167" s="62">
        <v>5</v>
      </c>
      <c r="C167" s="62">
        <v>5</v>
      </c>
      <c r="D167" s="20"/>
      <c r="E167" s="59"/>
      <c r="F167" s="59"/>
      <c r="G167" s="59"/>
      <c r="H167" s="58"/>
      <c r="I167" s="58"/>
      <c r="J167" s="55" t="s">
        <v>10</v>
      </c>
      <c r="K167" s="62">
        <v>8</v>
      </c>
      <c r="L167" s="62">
        <v>4</v>
      </c>
      <c r="M167" s="20"/>
      <c r="N167" s="59"/>
      <c r="O167" s="59"/>
      <c r="P167" s="115"/>
    </row>
    <row r="168" spans="1:16" ht="12.75">
      <c r="A168" s="107" t="s">
        <v>10</v>
      </c>
      <c r="B168" s="62">
        <v>8</v>
      </c>
      <c r="C168" s="62">
        <v>3</v>
      </c>
      <c r="D168" s="20"/>
      <c r="E168" s="59"/>
      <c r="F168" s="59"/>
      <c r="G168" s="59"/>
      <c r="H168" s="58"/>
      <c r="I168" s="58"/>
      <c r="J168" s="58"/>
      <c r="K168" s="87"/>
      <c r="L168" s="87"/>
      <c r="M168" s="95"/>
      <c r="N168" s="86"/>
      <c r="O168" s="86"/>
      <c r="P168" s="106"/>
    </row>
    <row r="169" spans="1:16" ht="18">
      <c r="A169" s="111"/>
      <c r="B169" s="87"/>
      <c r="C169" s="87"/>
      <c r="D169" s="95"/>
      <c r="E169" s="86"/>
      <c r="F169" s="86"/>
      <c r="G169" s="86"/>
      <c r="H169" s="58"/>
      <c r="I169" s="58"/>
      <c r="J169" s="98" t="s">
        <v>41</v>
      </c>
      <c r="K169" s="87"/>
      <c r="L169" s="87"/>
      <c r="M169" s="95"/>
      <c r="N169" s="86"/>
      <c r="O169" s="86"/>
      <c r="P169" s="106"/>
    </row>
    <row r="170" spans="1:16" ht="18">
      <c r="A170" s="105" t="s">
        <v>39</v>
      </c>
      <c r="B170" s="87"/>
      <c r="C170" s="87"/>
      <c r="D170" s="95"/>
      <c r="E170" s="86"/>
      <c r="F170" s="86"/>
      <c r="G170" s="86"/>
      <c r="H170" s="58"/>
      <c r="I170" s="58"/>
      <c r="J170" s="58"/>
      <c r="K170" s="87"/>
      <c r="L170" s="87"/>
      <c r="M170" s="95"/>
      <c r="N170" s="86"/>
      <c r="O170" s="86"/>
      <c r="P170" s="106"/>
    </row>
    <row r="171" spans="1:16" ht="12.75">
      <c r="A171" s="107"/>
      <c r="B171" s="218" t="s">
        <v>6</v>
      </c>
      <c r="C171" s="218" t="s">
        <v>7</v>
      </c>
      <c r="D171" s="20" t="s">
        <v>8</v>
      </c>
      <c r="E171" s="59" t="s">
        <v>62</v>
      </c>
      <c r="F171" s="77" t="s">
        <v>60</v>
      </c>
      <c r="G171" s="77" t="s">
        <v>61</v>
      </c>
      <c r="H171" s="58"/>
      <c r="I171" s="58"/>
      <c r="J171" s="55"/>
      <c r="K171" s="218" t="s">
        <v>6</v>
      </c>
      <c r="L171" s="218" t="s">
        <v>7</v>
      </c>
      <c r="M171" s="20" t="s">
        <v>8</v>
      </c>
      <c r="N171" s="59" t="s">
        <v>62</v>
      </c>
      <c r="O171" s="77" t="s">
        <v>60</v>
      </c>
      <c r="P171" s="110" t="s">
        <v>61</v>
      </c>
    </row>
    <row r="172" spans="1:16" ht="12.75">
      <c r="A172" s="113" t="s">
        <v>11</v>
      </c>
      <c r="B172" s="67">
        <v>3</v>
      </c>
      <c r="C172" s="67">
        <v>1</v>
      </c>
      <c r="D172" s="76">
        <v>0.5</v>
      </c>
      <c r="E172" s="66">
        <f>D172*$L$4</f>
        <v>50</v>
      </c>
      <c r="F172" s="66">
        <f>D172*$M$4</f>
        <v>50</v>
      </c>
      <c r="G172" s="66">
        <f>D172*$N$4</f>
        <v>50</v>
      </c>
      <c r="H172" s="58"/>
      <c r="I172" s="58"/>
      <c r="J172" s="63" t="s">
        <v>32</v>
      </c>
      <c r="K172" s="67">
        <v>3</v>
      </c>
      <c r="L172" s="67">
        <v>1</v>
      </c>
      <c r="M172" s="76">
        <v>0.5</v>
      </c>
      <c r="N172" s="66">
        <f>M172*$L$4</f>
        <v>50</v>
      </c>
      <c r="O172" s="66">
        <f>M172*$M$4</f>
        <v>50</v>
      </c>
      <c r="P172" s="116">
        <f>M172*$N$4</f>
        <v>50</v>
      </c>
    </row>
    <row r="173" spans="1:16" ht="12.75">
      <c r="A173" s="113"/>
      <c r="B173" s="67">
        <v>3</v>
      </c>
      <c r="C173" s="67">
        <v>1</v>
      </c>
      <c r="D173" s="76">
        <v>0.6</v>
      </c>
      <c r="E173" s="66">
        <f>D173*$L$4</f>
        <v>60</v>
      </c>
      <c r="F173" s="66">
        <f>D173*$M$4</f>
        <v>60</v>
      </c>
      <c r="G173" s="66">
        <f>D173*$N$4</f>
        <v>60</v>
      </c>
      <c r="H173" s="58"/>
      <c r="I173" s="58"/>
      <c r="J173" s="63"/>
      <c r="K173" s="67">
        <v>3</v>
      </c>
      <c r="L173" s="67">
        <v>1</v>
      </c>
      <c r="M173" s="76">
        <v>0.6</v>
      </c>
      <c r="N173" s="66">
        <f>M173*$L$4</f>
        <v>60</v>
      </c>
      <c r="O173" s="66">
        <f>M173*$M$4</f>
        <v>60</v>
      </c>
      <c r="P173" s="116">
        <f>M173*$N$4</f>
        <v>60</v>
      </c>
    </row>
    <row r="174" spans="1:16" ht="12.75">
      <c r="A174" s="113"/>
      <c r="B174" s="67">
        <v>3</v>
      </c>
      <c r="C174" s="67">
        <v>2</v>
      </c>
      <c r="D174" s="76">
        <v>0.7</v>
      </c>
      <c r="E174" s="66">
        <f>D174*$L$4</f>
        <v>70</v>
      </c>
      <c r="F174" s="66">
        <f>D174*$M$4</f>
        <v>70</v>
      </c>
      <c r="G174" s="66">
        <f>D174*$N$4</f>
        <v>70</v>
      </c>
      <c r="H174" s="58"/>
      <c r="I174" s="58"/>
      <c r="J174" s="63"/>
      <c r="K174" s="67">
        <v>3</v>
      </c>
      <c r="L174" s="67">
        <v>2</v>
      </c>
      <c r="M174" s="76">
        <v>0.7</v>
      </c>
      <c r="N174" s="66">
        <f>M174*$L$4</f>
        <v>70</v>
      </c>
      <c r="O174" s="66">
        <f>M174*$M$4</f>
        <v>70</v>
      </c>
      <c r="P174" s="116">
        <f>M174*$N$4</f>
        <v>70</v>
      </c>
    </row>
    <row r="175" spans="1:16" ht="12.75">
      <c r="A175" s="113"/>
      <c r="B175" s="67">
        <v>3</v>
      </c>
      <c r="C175" s="67">
        <v>2</v>
      </c>
      <c r="D175" s="76">
        <v>0.8</v>
      </c>
      <c r="E175" s="66">
        <f>D175*$L$4</f>
        <v>80</v>
      </c>
      <c r="F175" s="66">
        <f>D175*$M$4</f>
        <v>80</v>
      </c>
      <c r="G175" s="66">
        <f>D175*$N$4</f>
        <v>80</v>
      </c>
      <c r="H175" s="58"/>
      <c r="I175" s="58"/>
      <c r="J175" s="63"/>
      <c r="K175" s="67">
        <v>2</v>
      </c>
      <c r="L175" s="67">
        <v>5</v>
      </c>
      <c r="M175" s="76">
        <v>0.8</v>
      </c>
      <c r="N175" s="66">
        <f>M175*$L$4</f>
        <v>80</v>
      </c>
      <c r="O175" s="66">
        <f>M175*$M$4</f>
        <v>80</v>
      </c>
      <c r="P175" s="116">
        <f>M175*$N$4</f>
        <v>80</v>
      </c>
    </row>
    <row r="176" spans="1:16" ht="12.75">
      <c r="A176" s="113"/>
      <c r="B176" s="67">
        <v>2</v>
      </c>
      <c r="C176" s="67">
        <v>4</v>
      </c>
      <c r="D176" s="76">
        <v>0.85</v>
      </c>
      <c r="E176" s="66">
        <f>D176*$L$4</f>
        <v>85</v>
      </c>
      <c r="F176" s="66">
        <f>D176*$M$4</f>
        <v>85</v>
      </c>
      <c r="G176" s="66">
        <f>D176*$N$4</f>
        <v>85</v>
      </c>
      <c r="H176" s="58"/>
      <c r="I176" s="58"/>
      <c r="J176" s="55" t="s">
        <v>28</v>
      </c>
      <c r="K176" s="62">
        <v>3</v>
      </c>
      <c r="L176" s="62">
        <v>5</v>
      </c>
      <c r="M176" s="20"/>
      <c r="N176" s="59"/>
      <c r="O176" s="59"/>
      <c r="P176" s="115"/>
    </row>
    <row r="177" spans="1:16" ht="12.75">
      <c r="A177" s="109" t="s">
        <v>25</v>
      </c>
      <c r="B177" s="71">
        <v>5</v>
      </c>
      <c r="C177" s="71">
        <v>1</v>
      </c>
      <c r="D177" s="75">
        <v>0.5</v>
      </c>
      <c r="E177" s="72">
        <f>D177*$L$3</f>
        <v>50</v>
      </c>
      <c r="F177" s="72">
        <f>D177*$M$3</f>
        <v>50</v>
      </c>
      <c r="G177" s="72">
        <f>D177*$N$3</f>
        <v>50</v>
      </c>
      <c r="H177" s="58"/>
      <c r="I177" s="58"/>
      <c r="J177" s="55" t="s">
        <v>51</v>
      </c>
      <c r="K177" s="62">
        <v>5</v>
      </c>
      <c r="L177" s="62">
        <v>6</v>
      </c>
      <c r="M177" s="20"/>
      <c r="N177" s="59"/>
      <c r="O177" s="59"/>
      <c r="P177" s="115"/>
    </row>
    <row r="178" spans="1:16" ht="12.75">
      <c r="A178" s="109"/>
      <c r="B178" s="71">
        <v>4</v>
      </c>
      <c r="C178" s="71">
        <v>1</v>
      </c>
      <c r="D178" s="75">
        <v>0.6</v>
      </c>
      <c r="E178" s="72">
        <f>D178*$L$3</f>
        <v>60</v>
      </c>
      <c r="F178" s="72">
        <f>D178*$M$3</f>
        <v>60</v>
      </c>
      <c r="G178" s="72">
        <f>D178*$N$3</f>
        <v>60</v>
      </c>
      <c r="H178" s="58"/>
      <c r="I178" s="58"/>
      <c r="J178" s="63" t="s">
        <v>11</v>
      </c>
      <c r="K178" s="67">
        <v>4</v>
      </c>
      <c r="L178" s="67">
        <v>1</v>
      </c>
      <c r="M178" s="76">
        <v>0.5</v>
      </c>
      <c r="N178" s="66">
        <f>M178*$L$4</f>
        <v>50</v>
      </c>
      <c r="O178" s="66">
        <f>M178*$M$4</f>
        <v>50</v>
      </c>
      <c r="P178" s="116">
        <f>M178*$N$4</f>
        <v>50</v>
      </c>
    </row>
    <row r="179" spans="1:16" ht="12.75">
      <c r="A179" s="109"/>
      <c r="B179" s="71">
        <v>3</v>
      </c>
      <c r="C179" s="71">
        <v>2</v>
      </c>
      <c r="D179" s="75">
        <v>0.7</v>
      </c>
      <c r="E179" s="72">
        <f>D179*$L$3</f>
        <v>70</v>
      </c>
      <c r="F179" s="72">
        <f>D179*$M$3</f>
        <v>70</v>
      </c>
      <c r="G179" s="72">
        <f>D179*$N$3</f>
        <v>70</v>
      </c>
      <c r="H179" s="58"/>
      <c r="I179" s="58"/>
      <c r="J179" s="63"/>
      <c r="K179" s="67">
        <v>4</v>
      </c>
      <c r="L179" s="67">
        <v>1</v>
      </c>
      <c r="M179" s="76">
        <v>0.6</v>
      </c>
      <c r="N179" s="66">
        <f>M179*$L$4</f>
        <v>60</v>
      </c>
      <c r="O179" s="66">
        <f>M179*$M$4</f>
        <v>60</v>
      </c>
      <c r="P179" s="116">
        <f>M179*$N$4</f>
        <v>60</v>
      </c>
    </row>
    <row r="180" spans="1:16" ht="12.75">
      <c r="A180" s="109"/>
      <c r="B180" s="71">
        <v>3</v>
      </c>
      <c r="C180" s="71">
        <v>2</v>
      </c>
      <c r="D180" s="75">
        <v>0.8</v>
      </c>
      <c r="E180" s="72">
        <f>D180*$L$3</f>
        <v>80</v>
      </c>
      <c r="F180" s="72">
        <f>D180*$M$3</f>
        <v>80</v>
      </c>
      <c r="G180" s="72">
        <f>D180*$N$3</f>
        <v>80</v>
      </c>
      <c r="H180" s="58"/>
      <c r="I180" s="58"/>
      <c r="J180" s="63"/>
      <c r="K180" s="67">
        <v>4</v>
      </c>
      <c r="L180" s="67">
        <v>4</v>
      </c>
      <c r="M180" s="76">
        <v>0.65</v>
      </c>
      <c r="N180" s="66">
        <f>M180*$L$4</f>
        <v>65</v>
      </c>
      <c r="O180" s="66">
        <f>M180*$M$4</f>
        <v>65</v>
      </c>
      <c r="P180" s="116">
        <f>M180*$N$4</f>
        <v>65</v>
      </c>
    </row>
    <row r="181" spans="1:16" ht="12.75">
      <c r="A181" s="109"/>
      <c r="B181" s="71">
        <v>2</v>
      </c>
      <c r="C181" s="71">
        <v>2</v>
      </c>
      <c r="D181" s="75">
        <v>0.9</v>
      </c>
      <c r="E181" s="72">
        <f>D181*$L$3</f>
        <v>90</v>
      </c>
      <c r="F181" s="72">
        <f>D181*$M$3</f>
        <v>90</v>
      </c>
      <c r="G181" s="72">
        <f>D181*$N$3</f>
        <v>90</v>
      </c>
      <c r="H181" s="58"/>
      <c r="I181" s="58"/>
      <c r="J181" s="55" t="s">
        <v>34</v>
      </c>
      <c r="K181" s="62">
        <v>4</v>
      </c>
      <c r="L181" s="62">
        <v>5</v>
      </c>
      <c r="M181" s="20"/>
      <c r="N181" s="59"/>
      <c r="O181" s="59"/>
      <c r="P181" s="115"/>
    </row>
    <row r="182" spans="1:16" ht="12.75">
      <c r="A182" s="113" t="s">
        <v>33</v>
      </c>
      <c r="B182" s="67">
        <v>3</v>
      </c>
      <c r="C182" s="67">
        <v>1</v>
      </c>
      <c r="D182" s="76">
        <v>0.65</v>
      </c>
      <c r="E182" s="66">
        <f>D182*$L$4</f>
        <v>65</v>
      </c>
      <c r="F182" s="66">
        <f>D182*$M$4</f>
        <v>65</v>
      </c>
      <c r="G182" s="66">
        <f>D182*$N$4</f>
        <v>65</v>
      </c>
      <c r="H182" s="58"/>
      <c r="I182" s="58"/>
      <c r="J182" s="58"/>
      <c r="K182" s="87"/>
      <c r="L182" s="87"/>
      <c r="M182" s="95"/>
      <c r="N182" s="86"/>
      <c r="O182" s="86"/>
      <c r="P182" s="106"/>
    </row>
    <row r="183" spans="1:16" ht="12.75">
      <c r="A183" s="113"/>
      <c r="B183" s="67">
        <v>3</v>
      </c>
      <c r="C183" s="67">
        <v>1</v>
      </c>
      <c r="D183" s="76">
        <v>0.75</v>
      </c>
      <c r="E183" s="66">
        <f>D183*$L$4</f>
        <v>75</v>
      </c>
      <c r="F183" s="66">
        <f>D183*$M$4</f>
        <v>75</v>
      </c>
      <c r="G183" s="66">
        <f>D183*$N$4</f>
        <v>75</v>
      </c>
      <c r="H183" s="58"/>
      <c r="I183" s="58"/>
      <c r="J183" s="58"/>
      <c r="K183" s="87"/>
      <c r="L183" s="87"/>
      <c r="M183" s="95"/>
      <c r="N183" s="86"/>
      <c r="O183" s="86"/>
      <c r="P183" s="106"/>
    </row>
    <row r="184" spans="1:16" ht="12.75">
      <c r="A184" s="113"/>
      <c r="B184" s="67">
        <v>3</v>
      </c>
      <c r="C184" s="67">
        <v>2</v>
      </c>
      <c r="D184" s="76">
        <v>0.85</v>
      </c>
      <c r="E184" s="66">
        <f>D184*$L$4</f>
        <v>85</v>
      </c>
      <c r="F184" s="66">
        <f>D184*$M$4</f>
        <v>85</v>
      </c>
      <c r="G184" s="66">
        <f>D184*$N$4</f>
        <v>85</v>
      </c>
      <c r="H184" s="58"/>
      <c r="I184" s="58"/>
      <c r="J184" s="58"/>
      <c r="K184" s="87"/>
      <c r="L184" s="87"/>
      <c r="M184" s="95"/>
      <c r="N184" s="86"/>
      <c r="O184" s="86"/>
      <c r="P184" s="106"/>
    </row>
    <row r="185" spans="1:16" ht="12.75">
      <c r="A185" s="113"/>
      <c r="B185" s="67">
        <v>3</v>
      </c>
      <c r="C185" s="67">
        <v>2</v>
      </c>
      <c r="D185" s="76">
        <v>0.95</v>
      </c>
      <c r="E185" s="66">
        <f>D185*$L$4</f>
        <v>95</v>
      </c>
      <c r="F185" s="66">
        <f>D185*$M$4</f>
        <v>95</v>
      </c>
      <c r="G185" s="66">
        <f>D185*$N$4</f>
        <v>95</v>
      </c>
      <c r="H185" s="58"/>
      <c r="I185" s="58"/>
      <c r="J185" s="58"/>
      <c r="K185" s="87"/>
      <c r="L185" s="87"/>
      <c r="M185" s="95"/>
      <c r="N185" s="86"/>
      <c r="O185" s="86"/>
      <c r="P185" s="106"/>
    </row>
    <row r="186" spans="1:16" ht="12.75">
      <c r="A186" s="113"/>
      <c r="B186" s="67">
        <v>2</v>
      </c>
      <c r="C186" s="67">
        <v>2</v>
      </c>
      <c r="D186" s="76">
        <v>1.05</v>
      </c>
      <c r="E186" s="66">
        <f>D186*$L$4</f>
        <v>105</v>
      </c>
      <c r="F186" s="66">
        <f>D186*$M$4</f>
        <v>105</v>
      </c>
      <c r="G186" s="66">
        <f>D186*$N$4</f>
        <v>105</v>
      </c>
      <c r="H186" s="58"/>
      <c r="I186" s="58"/>
      <c r="J186" s="58"/>
      <c r="K186" s="87"/>
      <c r="L186" s="87"/>
      <c r="M186" s="95"/>
      <c r="N186" s="86"/>
      <c r="O186" s="86"/>
      <c r="P186" s="106"/>
    </row>
    <row r="187" spans="1:16" ht="13.5" thickBot="1">
      <c r="A187" s="118" t="s">
        <v>31</v>
      </c>
      <c r="B187" s="119">
        <v>2</v>
      </c>
      <c r="C187" s="119">
        <v>2</v>
      </c>
      <c r="D187" s="120"/>
      <c r="E187" s="121"/>
      <c r="F187" s="121"/>
      <c r="G187" s="121"/>
      <c r="H187" s="122"/>
      <c r="I187" s="122"/>
      <c r="J187" s="122"/>
      <c r="K187" s="123"/>
      <c r="L187" s="123"/>
      <c r="M187" s="124"/>
      <c r="N187" s="126"/>
      <c r="O187" s="126"/>
      <c r="P187" s="127"/>
    </row>
    <row r="188" spans="1:16" ht="18">
      <c r="A188" s="99" t="s">
        <v>44</v>
      </c>
      <c r="B188" s="100"/>
      <c r="C188" s="100"/>
      <c r="D188" s="101"/>
      <c r="E188" s="102"/>
      <c r="F188" s="102"/>
      <c r="G188" s="102"/>
      <c r="H188" s="103"/>
      <c r="I188" s="103"/>
      <c r="J188" s="103"/>
      <c r="K188" s="100"/>
      <c r="L188" s="100"/>
      <c r="M188" s="101"/>
      <c r="N188" s="102"/>
      <c r="O188" s="102"/>
      <c r="P188" s="104"/>
    </row>
    <row r="189" spans="1:16" ht="18">
      <c r="A189" s="105" t="s">
        <v>37</v>
      </c>
      <c r="B189" s="87"/>
      <c r="C189" s="87"/>
      <c r="D189" s="95"/>
      <c r="E189" s="86"/>
      <c r="F189" s="86"/>
      <c r="G189" s="86"/>
      <c r="H189" s="58"/>
      <c r="I189" s="58"/>
      <c r="J189" s="58"/>
      <c r="K189" s="87"/>
      <c r="L189" s="87"/>
      <c r="M189" s="95"/>
      <c r="N189" s="86"/>
      <c r="O189" s="86"/>
      <c r="P189" s="106"/>
    </row>
    <row r="190" spans="1:16" ht="12.75">
      <c r="A190" s="107"/>
      <c r="B190" s="218" t="s">
        <v>6</v>
      </c>
      <c r="C190" s="218" t="s">
        <v>7</v>
      </c>
      <c r="D190" s="20" t="s">
        <v>8</v>
      </c>
      <c r="E190" s="59" t="s">
        <v>62</v>
      </c>
      <c r="F190" s="77" t="s">
        <v>60</v>
      </c>
      <c r="G190" s="77" t="s">
        <v>61</v>
      </c>
      <c r="H190" s="58"/>
      <c r="I190" s="58"/>
      <c r="J190" s="58"/>
      <c r="K190" s="87"/>
      <c r="L190" s="87"/>
      <c r="M190" s="95"/>
      <c r="N190" s="86"/>
      <c r="O190" s="86"/>
      <c r="P190" s="106"/>
    </row>
    <row r="191" spans="1:16" ht="12.75">
      <c r="A191" s="108" t="s">
        <v>4</v>
      </c>
      <c r="B191" s="69">
        <v>5</v>
      </c>
      <c r="C191" s="69">
        <v>1</v>
      </c>
      <c r="D191" s="74">
        <v>0.55</v>
      </c>
      <c r="E191" s="70">
        <f>D191*$L$2</f>
        <v>55.00000000000001</v>
      </c>
      <c r="F191" s="70">
        <f>D191*$M$2</f>
        <v>55.00000000000001</v>
      </c>
      <c r="G191" s="70">
        <f>D191*$N$2</f>
        <v>55.00000000000001</v>
      </c>
      <c r="H191" s="58"/>
      <c r="I191" s="58"/>
      <c r="J191" s="58"/>
      <c r="K191" s="87"/>
      <c r="L191" s="87"/>
      <c r="M191" s="95"/>
      <c r="N191" s="86"/>
      <c r="O191" s="86"/>
      <c r="P191" s="106"/>
    </row>
    <row r="192" spans="1:16" ht="12.75">
      <c r="A192" s="108"/>
      <c r="B192" s="69">
        <v>4</v>
      </c>
      <c r="C192" s="69">
        <v>1</v>
      </c>
      <c r="D192" s="74">
        <v>0.65</v>
      </c>
      <c r="E192" s="70">
        <f>D192*$L$2</f>
        <v>65</v>
      </c>
      <c r="F192" s="70">
        <f>D192*$M$2</f>
        <v>65</v>
      </c>
      <c r="G192" s="70">
        <f>D192*$N$2</f>
        <v>65</v>
      </c>
      <c r="H192" s="58"/>
      <c r="I192" s="58"/>
      <c r="J192" s="58"/>
      <c r="K192" s="87"/>
      <c r="L192" s="87"/>
      <c r="M192" s="95"/>
      <c r="N192" s="86"/>
      <c r="O192" s="86"/>
      <c r="P192" s="106"/>
    </row>
    <row r="193" spans="1:16" ht="12.75">
      <c r="A193" s="108"/>
      <c r="B193" s="69">
        <v>3</v>
      </c>
      <c r="C193" s="69">
        <v>2</v>
      </c>
      <c r="D193" s="74">
        <v>0.75</v>
      </c>
      <c r="E193" s="70">
        <f>D193*$L$2</f>
        <v>75</v>
      </c>
      <c r="F193" s="70">
        <f>D193*$M$2</f>
        <v>75</v>
      </c>
      <c r="G193" s="70">
        <f>D193*$N$2</f>
        <v>75</v>
      </c>
      <c r="H193" s="58"/>
      <c r="I193" s="58"/>
      <c r="J193" s="58"/>
      <c r="K193" s="87"/>
      <c r="L193" s="87"/>
      <c r="M193" s="96"/>
      <c r="N193" s="86"/>
      <c r="O193" s="86"/>
      <c r="P193" s="106"/>
    </row>
    <row r="194" spans="1:16" ht="12.75">
      <c r="A194" s="108"/>
      <c r="B194" s="69">
        <v>2</v>
      </c>
      <c r="C194" s="69">
        <v>4</v>
      </c>
      <c r="D194" s="74">
        <v>0.85</v>
      </c>
      <c r="E194" s="70">
        <f>D194*$L$2</f>
        <v>85</v>
      </c>
      <c r="F194" s="70">
        <f>D194*$M$2</f>
        <v>85</v>
      </c>
      <c r="G194" s="70">
        <f>D194*$N$2</f>
        <v>85</v>
      </c>
      <c r="H194" s="58"/>
      <c r="I194" s="58"/>
      <c r="J194" s="58"/>
      <c r="K194" s="87"/>
      <c r="L194" s="87"/>
      <c r="M194" s="96"/>
      <c r="N194" s="86"/>
      <c r="O194" s="86"/>
      <c r="P194" s="106"/>
    </row>
    <row r="195" spans="1:16" ht="12.75">
      <c r="A195" s="109" t="s">
        <v>25</v>
      </c>
      <c r="B195" s="71">
        <v>5</v>
      </c>
      <c r="C195" s="71">
        <v>1</v>
      </c>
      <c r="D195" s="75">
        <v>0.5</v>
      </c>
      <c r="E195" s="72">
        <f>D195*$L$3</f>
        <v>50</v>
      </c>
      <c r="F195" s="72">
        <f>D195*$M$3</f>
        <v>50</v>
      </c>
      <c r="G195" s="72">
        <f>D195*$N$3</f>
        <v>50</v>
      </c>
      <c r="H195" s="58"/>
      <c r="I195" s="58"/>
      <c r="J195" s="58"/>
      <c r="K195" s="87">
        <f aca="true" t="shared" si="9" ref="K195:N198">K1</f>
        <v>0</v>
      </c>
      <c r="L195" s="87" t="str">
        <f t="shared" si="9"/>
        <v>Full gear</v>
      </c>
      <c r="M195" s="96" t="str">
        <f t="shared" si="9"/>
        <v>Partial gear/Partial ROM</v>
      </c>
      <c r="N195" s="86" t="str">
        <f t="shared" si="9"/>
        <v>Raw Maxes</v>
      </c>
      <c r="O195" s="86"/>
      <c r="P195" s="106"/>
    </row>
    <row r="196" spans="1:16" ht="12.75">
      <c r="A196" s="109"/>
      <c r="B196" s="71">
        <v>4</v>
      </c>
      <c r="C196" s="71">
        <v>1</v>
      </c>
      <c r="D196" s="75">
        <v>0.6</v>
      </c>
      <c r="E196" s="72">
        <f>D196*$L$3</f>
        <v>60</v>
      </c>
      <c r="F196" s="72">
        <f>D196*$M$3</f>
        <v>60</v>
      </c>
      <c r="G196" s="72">
        <f>D196*$N$3</f>
        <v>60</v>
      </c>
      <c r="H196" s="58"/>
      <c r="I196" s="58"/>
      <c r="J196" s="58"/>
      <c r="K196" s="87" t="str">
        <f t="shared" si="9"/>
        <v>Squat</v>
      </c>
      <c r="L196" s="87">
        <f t="shared" si="9"/>
        <v>100</v>
      </c>
      <c r="M196" s="96">
        <f t="shared" si="9"/>
        <v>100</v>
      </c>
      <c r="N196" s="86">
        <f t="shared" si="9"/>
        <v>100</v>
      </c>
      <c r="O196" s="86"/>
      <c r="P196" s="106"/>
    </row>
    <row r="197" spans="1:16" ht="12.75">
      <c r="A197" s="109"/>
      <c r="B197" s="71">
        <v>3</v>
      </c>
      <c r="C197" s="71">
        <v>2</v>
      </c>
      <c r="D197" s="75">
        <v>0.7</v>
      </c>
      <c r="E197" s="72">
        <f>D197*$L$3</f>
        <v>70</v>
      </c>
      <c r="F197" s="72">
        <f>D197*$M$3</f>
        <v>70</v>
      </c>
      <c r="G197" s="72">
        <f>D197*$N$3</f>
        <v>70</v>
      </c>
      <c r="H197" s="58"/>
      <c r="I197" s="58"/>
      <c r="J197" s="58"/>
      <c r="K197" s="87" t="str">
        <f t="shared" si="9"/>
        <v>bench</v>
      </c>
      <c r="L197" s="87">
        <f t="shared" si="9"/>
        <v>100</v>
      </c>
      <c r="M197" s="96">
        <f t="shared" si="9"/>
        <v>100</v>
      </c>
      <c r="N197" s="86">
        <f t="shared" si="9"/>
        <v>100</v>
      </c>
      <c r="O197" s="86"/>
      <c r="P197" s="106"/>
    </row>
    <row r="198" spans="1:16" ht="12.75">
      <c r="A198" s="109"/>
      <c r="B198" s="71">
        <v>3</v>
      </c>
      <c r="C198" s="71">
        <v>6</v>
      </c>
      <c r="D198" s="75">
        <v>0.8</v>
      </c>
      <c r="E198" s="72">
        <f>D198*$L$3</f>
        <v>80</v>
      </c>
      <c r="F198" s="72">
        <f>D198*$M$3</f>
        <v>80</v>
      </c>
      <c r="G198" s="72">
        <f>D198*$N$3</f>
        <v>80</v>
      </c>
      <c r="H198" s="58"/>
      <c r="I198" s="58"/>
      <c r="J198" s="58"/>
      <c r="K198" s="87" t="str">
        <f t="shared" si="9"/>
        <v>deadlift</v>
      </c>
      <c r="L198" s="87">
        <f t="shared" si="9"/>
        <v>100</v>
      </c>
      <c r="M198" s="96">
        <f t="shared" si="9"/>
        <v>100</v>
      </c>
      <c r="N198" s="86">
        <f t="shared" si="9"/>
        <v>100</v>
      </c>
      <c r="O198" s="86"/>
      <c r="P198" s="106"/>
    </row>
    <row r="199" spans="1:16" ht="20.25">
      <c r="A199" s="107" t="s">
        <v>73</v>
      </c>
      <c r="B199" s="62">
        <v>10</v>
      </c>
      <c r="C199" s="62">
        <v>5</v>
      </c>
      <c r="D199" s="20"/>
      <c r="E199" s="59"/>
      <c r="F199" s="59"/>
      <c r="G199" s="59"/>
      <c r="H199" s="58"/>
      <c r="I199" s="58"/>
      <c r="J199" s="58"/>
      <c r="K199" s="87"/>
      <c r="L199" s="87"/>
      <c r="M199" s="97" t="s">
        <v>67</v>
      </c>
      <c r="N199" s="86"/>
      <c r="O199" s="86"/>
      <c r="P199" s="106"/>
    </row>
    <row r="200" spans="1:16" ht="18">
      <c r="A200" s="108" t="s">
        <v>4</v>
      </c>
      <c r="B200" s="69">
        <v>5</v>
      </c>
      <c r="C200" s="69">
        <v>1</v>
      </c>
      <c r="D200" s="74">
        <v>0.5</v>
      </c>
      <c r="E200" s="70">
        <f>D200*$L$2</f>
        <v>50</v>
      </c>
      <c r="F200" s="70">
        <f>D200*$M$2</f>
        <v>50</v>
      </c>
      <c r="G200" s="70">
        <f>D200*$N$2</f>
        <v>50</v>
      </c>
      <c r="H200" s="58"/>
      <c r="I200" s="58"/>
      <c r="J200" s="98" t="s">
        <v>40</v>
      </c>
      <c r="K200" s="87"/>
      <c r="L200" s="87"/>
      <c r="M200" s="95"/>
      <c r="N200" s="86"/>
      <c r="O200" s="86"/>
      <c r="P200" s="106"/>
    </row>
    <row r="201" spans="1:16" ht="12.75">
      <c r="A201" s="108"/>
      <c r="B201" s="69">
        <v>4</v>
      </c>
      <c r="C201" s="69">
        <v>1</v>
      </c>
      <c r="D201" s="74">
        <v>0.6</v>
      </c>
      <c r="E201" s="70">
        <f>D201*$L$2</f>
        <v>60</v>
      </c>
      <c r="F201" s="70">
        <f>D201*$M$2</f>
        <v>60</v>
      </c>
      <c r="G201" s="70">
        <f>D201*$N$2</f>
        <v>60</v>
      </c>
      <c r="H201" s="58"/>
      <c r="I201" s="58"/>
      <c r="J201" s="58"/>
      <c r="K201" s="87"/>
      <c r="L201" s="87"/>
      <c r="M201" s="95"/>
      <c r="N201" s="86"/>
      <c r="O201" s="86"/>
      <c r="P201" s="106"/>
    </row>
    <row r="202" spans="1:16" ht="12.75">
      <c r="A202" s="108"/>
      <c r="B202" s="69">
        <v>3</v>
      </c>
      <c r="C202" s="69">
        <v>1</v>
      </c>
      <c r="D202" s="74">
        <v>0.7</v>
      </c>
      <c r="E202" s="70">
        <f>D202*$L$2</f>
        <v>70</v>
      </c>
      <c r="F202" s="70">
        <f>D202*$M$2</f>
        <v>70</v>
      </c>
      <c r="G202" s="70">
        <f>D202*$N$2</f>
        <v>70</v>
      </c>
      <c r="H202" s="58"/>
      <c r="I202" s="58"/>
      <c r="J202" s="55"/>
      <c r="K202" s="218" t="s">
        <v>6</v>
      </c>
      <c r="L202" s="218" t="s">
        <v>7</v>
      </c>
      <c r="M202" s="20" t="s">
        <v>8</v>
      </c>
      <c r="N202" s="59" t="s">
        <v>62</v>
      </c>
      <c r="O202" s="77" t="s">
        <v>60</v>
      </c>
      <c r="P202" s="110" t="s">
        <v>61</v>
      </c>
    </row>
    <row r="203" spans="1:16" ht="12.75">
      <c r="A203" s="108"/>
      <c r="B203" s="69">
        <v>2</v>
      </c>
      <c r="C203" s="69">
        <v>4</v>
      </c>
      <c r="D203" s="74">
        <v>0.8</v>
      </c>
      <c r="E203" s="70">
        <f>D203*$L$2</f>
        <v>80</v>
      </c>
      <c r="F203" s="70">
        <f>D203*$M$2</f>
        <v>80</v>
      </c>
      <c r="G203" s="70">
        <f>D203*$N$2</f>
        <v>80</v>
      </c>
      <c r="H203" s="58"/>
      <c r="I203" s="58"/>
      <c r="J203" s="65" t="s">
        <v>25</v>
      </c>
      <c r="K203" s="71">
        <v>5</v>
      </c>
      <c r="L203" s="71">
        <v>1</v>
      </c>
      <c r="M203" s="75">
        <v>0.5</v>
      </c>
      <c r="N203" s="72">
        <f>M203*$L$3</f>
        <v>50</v>
      </c>
      <c r="O203" s="72">
        <f>M203*$M$3</f>
        <v>50</v>
      </c>
      <c r="P203" s="112">
        <f>M203*$N$3</f>
        <v>50</v>
      </c>
    </row>
    <row r="204" spans="1:16" ht="12.75">
      <c r="A204" s="107" t="s">
        <v>31</v>
      </c>
      <c r="B204" s="62">
        <v>5</v>
      </c>
      <c r="C204" s="62">
        <v>5</v>
      </c>
      <c r="D204" s="20"/>
      <c r="E204" s="59"/>
      <c r="F204" s="59"/>
      <c r="G204" s="59"/>
      <c r="H204" s="58"/>
      <c r="I204" s="58"/>
      <c r="J204" s="65"/>
      <c r="K204" s="71">
        <v>4</v>
      </c>
      <c r="L204" s="71">
        <v>1</v>
      </c>
      <c r="M204" s="75">
        <v>0.6</v>
      </c>
      <c r="N204" s="72">
        <f>M204*$L$3</f>
        <v>60</v>
      </c>
      <c r="O204" s="72">
        <f>M204*$M$3</f>
        <v>60</v>
      </c>
      <c r="P204" s="112">
        <f>M204*$N$3</f>
        <v>60</v>
      </c>
    </row>
    <row r="205" spans="1:16" ht="12.75">
      <c r="A205" s="107" t="s">
        <v>10</v>
      </c>
      <c r="B205" s="62">
        <v>10</v>
      </c>
      <c r="C205" s="62">
        <v>4</v>
      </c>
      <c r="D205" s="20"/>
      <c r="E205" s="59"/>
      <c r="F205" s="59"/>
      <c r="G205" s="59"/>
      <c r="H205" s="58"/>
      <c r="I205" s="58"/>
      <c r="J205" s="65"/>
      <c r="K205" s="71">
        <v>3</v>
      </c>
      <c r="L205" s="71">
        <v>2</v>
      </c>
      <c r="M205" s="75">
        <v>0.7</v>
      </c>
      <c r="N205" s="72">
        <f>M205*$L$3</f>
        <v>70</v>
      </c>
      <c r="O205" s="72">
        <f>M205*$M$3</f>
        <v>70</v>
      </c>
      <c r="P205" s="112">
        <f>M205*$N$3</f>
        <v>70</v>
      </c>
    </row>
    <row r="206" spans="1:16" ht="12.75">
      <c r="A206" s="111"/>
      <c r="B206" s="87"/>
      <c r="C206" s="87"/>
      <c r="D206" s="95"/>
      <c r="E206" s="86"/>
      <c r="F206" s="86"/>
      <c r="G206" s="86"/>
      <c r="H206" s="58"/>
      <c r="I206" s="58"/>
      <c r="J206" s="65"/>
      <c r="K206" s="71">
        <v>3</v>
      </c>
      <c r="L206" s="71">
        <v>5</v>
      </c>
      <c r="M206" s="75">
        <v>0.8</v>
      </c>
      <c r="N206" s="72">
        <f>M206*$L$3</f>
        <v>80</v>
      </c>
      <c r="O206" s="72">
        <f>M206*$M$3</f>
        <v>80</v>
      </c>
      <c r="P206" s="112">
        <f>M206*$N$3</f>
        <v>80</v>
      </c>
    </row>
    <row r="207" spans="1:16" ht="18">
      <c r="A207" s="105" t="s">
        <v>38</v>
      </c>
      <c r="B207" s="87"/>
      <c r="C207" s="87"/>
      <c r="D207" s="95"/>
      <c r="E207" s="86"/>
      <c r="F207" s="86"/>
      <c r="G207" s="86"/>
      <c r="H207" s="58"/>
      <c r="I207" s="58"/>
      <c r="J207" s="56" t="s">
        <v>4</v>
      </c>
      <c r="K207" s="69">
        <v>5</v>
      </c>
      <c r="L207" s="69">
        <v>1</v>
      </c>
      <c r="M207" s="74">
        <v>0.5</v>
      </c>
      <c r="N207" s="70">
        <f>M207*$L$2</f>
        <v>50</v>
      </c>
      <c r="O207" s="70">
        <f>M207*$M$2</f>
        <v>50</v>
      </c>
      <c r="P207" s="114">
        <f>M207*$N$2</f>
        <v>50</v>
      </c>
    </row>
    <row r="208" spans="1:16" ht="12.75">
      <c r="A208" s="107"/>
      <c r="B208" s="218" t="s">
        <v>6</v>
      </c>
      <c r="C208" s="218" t="s">
        <v>7</v>
      </c>
      <c r="D208" s="20" t="s">
        <v>8</v>
      </c>
      <c r="E208" s="59" t="s">
        <v>62</v>
      </c>
      <c r="F208" s="77" t="s">
        <v>60</v>
      </c>
      <c r="G208" s="77" t="s">
        <v>61</v>
      </c>
      <c r="H208" s="58"/>
      <c r="I208" s="58"/>
      <c r="J208" s="56"/>
      <c r="K208" s="69">
        <v>4</v>
      </c>
      <c r="L208" s="69">
        <v>1</v>
      </c>
      <c r="M208" s="74">
        <v>0.6</v>
      </c>
      <c r="N208" s="70">
        <f>M208*$L$2</f>
        <v>60</v>
      </c>
      <c r="O208" s="70">
        <f>M208*$M$2</f>
        <v>60</v>
      </c>
      <c r="P208" s="114">
        <f>M208*$N$2</f>
        <v>60</v>
      </c>
    </row>
    <row r="209" spans="1:16" ht="12.75">
      <c r="A209" s="113" t="s">
        <v>27</v>
      </c>
      <c r="B209" s="67">
        <v>3</v>
      </c>
      <c r="C209" s="67">
        <v>1</v>
      </c>
      <c r="D209" s="76">
        <v>0.5</v>
      </c>
      <c r="E209" s="66">
        <f>D209*$L$4</f>
        <v>50</v>
      </c>
      <c r="F209" s="66">
        <f>D209*$M$4</f>
        <v>50</v>
      </c>
      <c r="G209" s="66">
        <f>D209*$N$4</f>
        <v>50</v>
      </c>
      <c r="H209" s="58"/>
      <c r="I209" s="58"/>
      <c r="J209" s="56"/>
      <c r="K209" s="69">
        <v>3</v>
      </c>
      <c r="L209" s="69">
        <v>2</v>
      </c>
      <c r="M209" s="74">
        <v>0.7</v>
      </c>
      <c r="N209" s="70">
        <f>M209*$L$2</f>
        <v>70</v>
      </c>
      <c r="O209" s="70">
        <f>M209*$M$2</f>
        <v>70</v>
      </c>
      <c r="P209" s="114">
        <f>M209*$N$2</f>
        <v>70</v>
      </c>
    </row>
    <row r="210" spans="1:16" ht="12.75">
      <c r="A210" s="113"/>
      <c r="B210" s="67">
        <v>3</v>
      </c>
      <c r="C210" s="67">
        <v>2</v>
      </c>
      <c r="D210" s="76">
        <v>0.6</v>
      </c>
      <c r="E210" s="66">
        <f>D210*$L$4</f>
        <v>60</v>
      </c>
      <c r="F210" s="66">
        <f>D210*$M$4</f>
        <v>60</v>
      </c>
      <c r="G210" s="66">
        <f>D210*$N$4</f>
        <v>60</v>
      </c>
      <c r="H210" s="58"/>
      <c r="I210" s="58"/>
      <c r="J210" s="56"/>
      <c r="K210" s="69">
        <v>3</v>
      </c>
      <c r="L210" s="69">
        <v>6</v>
      </c>
      <c r="M210" s="74">
        <v>0.8</v>
      </c>
      <c r="N210" s="70">
        <f>M210*$L$2</f>
        <v>80</v>
      </c>
      <c r="O210" s="70">
        <f>M210*$M$2</f>
        <v>80</v>
      </c>
      <c r="P210" s="114">
        <f>M210*$N$2</f>
        <v>80</v>
      </c>
    </row>
    <row r="211" spans="1:16" ht="12.75">
      <c r="A211" s="113"/>
      <c r="B211" s="67">
        <v>2</v>
      </c>
      <c r="C211" s="67">
        <v>5</v>
      </c>
      <c r="D211" s="76">
        <v>0.7</v>
      </c>
      <c r="E211" s="66">
        <f>D211*$L$4</f>
        <v>70</v>
      </c>
      <c r="F211" s="66">
        <f>D211*$M$4</f>
        <v>70</v>
      </c>
      <c r="G211" s="66">
        <f>D211*$N$4</f>
        <v>70</v>
      </c>
      <c r="H211" s="58"/>
      <c r="I211" s="58"/>
      <c r="J211" s="65" t="s">
        <v>25</v>
      </c>
      <c r="K211" s="71">
        <v>5</v>
      </c>
      <c r="L211" s="71">
        <v>1</v>
      </c>
      <c r="M211" s="75">
        <v>0.5</v>
      </c>
      <c r="N211" s="72">
        <f>M211*$L$3</f>
        <v>50</v>
      </c>
      <c r="O211" s="72">
        <f>M211*$M$3</f>
        <v>50</v>
      </c>
      <c r="P211" s="112">
        <f>M211*$N$3</f>
        <v>50</v>
      </c>
    </row>
    <row r="212" spans="1:16" ht="12.75">
      <c r="A212" s="109" t="s">
        <v>25</v>
      </c>
      <c r="B212" s="71">
        <v>3</v>
      </c>
      <c r="C212" s="71">
        <v>1</v>
      </c>
      <c r="D212" s="75">
        <v>0.55</v>
      </c>
      <c r="E212" s="72">
        <f>D212*$L$3</f>
        <v>55.00000000000001</v>
      </c>
      <c r="F212" s="72">
        <f>D212*$M$3</f>
        <v>55.00000000000001</v>
      </c>
      <c r="G212" s="72">
        <f>D212*$N$3</f>
        <v>55.00000000000001</v>
      </c>
      <c r="H212" s="58"/>
      <c r="I212" s="58"/>
      <c r="J212" s="65"/>
      <c r="K212" s="71">
        <v>5</v>
      </c>
      <c r="L212" s="71">
        <v>1</v>
      </c>
      <c r="M212" s="75">
        <v>0.6</v>
      </c>
      <c r="N212" s="72">
        <f>M212*$L$3</f>
        <v>60</v>
      </c>
      <c r="O212" s="72">
        <f>M212*$M$3</f>
        <v>60</v>
      </c>
      <c r="P212" s="112">
        <f>M212*$N$3</f>
        <v>60</v>
      </c>
    </row>
    <row r="213" spans="1:16" ht="12.75">
      <c r="A213" s="109"/>
      <c r="B213" s="71">
        <v>3</v>
      </c>
      <c r="C213" s="71">
        <v>2</v>
      </c>
      <c r="D213" s="75">
        <v>0.65</v>
      </c>
      <c r="E213" s="72">
        <f>D213*$L$3</f>
        <v>65</v>
      </c>
      <c r="F213" s="72">
        <f>D213*$M$3</f>
        <v>65</v>
      </c>
      <c r="G213" s="72">
        <f>D213*$N$3</f>
        <v>65</v>
      </c>
      <c r="H213" s="58"/>
      <c r="I213" s="58"/>
      <c r="J213" s="65"/>
      <c r="K213" s="71">
        <v>5</v>
      </c>
      <c r="L213" s="71">
        <v>4</v>
      </c>
      <c r="M213" s="75">
        <v>0.7</v>
      </c>
      <c r="N213" s="72">
        <f>M213*$L$3</f>
        <v>70</v>
      </c>
      <c r="O213" s="72">
        <f>M213*$M$3</f>
        <v>70</v>
      </c>
      <c r="P213" s="112">
        <f>M213*$N$3</f>
        <v>70</v>
      </c>
    </row>
    <row r="214" spans="1:16" ht="12.75">
      <c r="A214" s="109"/>
      <c r="B214" s="71">
        <v>3</v>
      </c>
      <c r="C214" s="71">
        <v>5</v>
      </c>
      <c r="D214" s="75">
        <v>0.75</v>
      </c>
      <c r="E214" s="72">
        <f>D214*$L$3</f>
        <v>75</v>
      </c>
      <c r="F214" s="72">
        <f>D214*$M$3</f>
        <v>75</v>
      </c>
      <c r="G214" s="72">
        <f>D214*$N$3</f>
        <v>75</v>
      </c>
      <c r="H214" s="58"/>
      <c r="I214" s="58"/>
      <c r="J214" s="55" t="s">
        <v>73</v>
      </c>
      <c r="K214" s="62">
        <v>10</v>
      </c>
      <c r="L214" s="62">
        <v>5</v>
      </c>
      <c r="M214" s="20"/>
      <c r="N214" s="59"/>
      <c r="O214" s="59"/>
      <c r="P214" s="115"/>
    </row>
    <row r="215" spans="1:16" ht="12.75">
      <c r="A215" s="107" t="s">
        <v>47</v>
      </c>
      <c r="B215" s="62">
        <v>6</v>
      </c>
      <c r="C215" s="62">
        <v>5</v>
      </c>
      <c r="D215" s="20"/>
      <c r="E215" s="59"/>
      <c r="F215" s="59"/>
      <c r="G215" s="59"/>
      <c r="H215" s="58"/>
      <c r="I215" s="58"/>
      <c r="J215" s="55" t="s">
        <v>52</v>
      </c>
      <c r="K215" s="62">
        <v>10</v>
      </c>
      <c r="L215" s="62">
        <v>5</v>
      </c>
      <c r="M215" s="20"/>
      <c r="N215" s="59"/>
      <c r="O215" s="59"/>
      <c r="P215" s="115"/>
    </row>
    <row r="216" spans="1:9" ht="12.75">
      <c r="A216" s="107" t="s">
        <v>31</v>
      </c>
      <c r="B216" s="62">
        <v>8</v>
      </c>
      <c r="C216" s="62">
        <v>4</v>
      </c>
      <c r="D216" s="20"/>
      <c r="E216" s="59"/>
      <c r="F216" s="59"/>
      <c r="G216" s="59"/>
      <c r="H216" s="58"/>
      <c r="I216" s="58"/>
    </row>
    <row r="217" spans="1:9" ht="18">
      <c r="A217" s="105" t="s">
        <v>39</v>
      </c>
      <c r="B217" s="87"/>
      <c r="C217" s="87"/>
      <c r="D217" s="95"/>
      <c r="E217" s="86"/>
      <c r="F217" s="86"/>
      <c r="G217" s="86"/>
      <c r="H217" s="58"/>
      <c r="I217" s="58"/>
    </row>
    <row r="218" spans="1:16" ht="12.75">
      <c r="A218" s="107"/>
      <c r="B218" s="218" t="s">
        <v>6</v>
      </c>
      <c r="C218" s="218" t="s">
        <v>7</v>
      </c>
      <c r="D218" s="20" t="s">
        <v>8</v>
      </c>
      <c r="E218" s="59" t="s">
        <v>62</v>
      </c>
      <c r="F218" s="77" t="s">
        <v>60</v>
      </c>
      <c r="G218" s="77" t="s">
        <v>61</v>
      </c>
      <c r="H218" s="58"/>
      <c r="I218" s="58"/>
      <c r="J218" s="58"/>
      <c r="K218" s="87"/>
      <c r="L218" s="87"/>
      <c r="M218" s="95"/>
      <c r="N218" s="86"/>
      <c r="O218" s="86"/>
      <c r="P218" s="106"/>
    </row>
    <row r="219" spans="1:16" ht="18">
      <c r="A219" s="113" t="s">
        <v>11</v>
      </c>
      <c r="B219" s="67">
        <v>3</v>
      </c>
      <c r="C219" s="67">
        <v>1</v>
      </c>
      <c r="D219" s="76">
        <v>0.55</v>
      </c>
      <c r="E219" s="66">
        <f>D219*$L$4</f>
        <v>55.00000000000001</v>
      </c>
      <c r="F219" s="66">
        <f>D219*$M$4</f>
        <v>55.00000000000001</v>
      </c>
      <c r="G219" s="66">
        <f>D219*$N$4</f>
        <v>55.00000000000001</v>
      </c>
      <c r="H219" s="58"/>
      <c r="I219" s="58"/>
      <c r="J219" s="98" t="s">
        <v>41</v>
      </c>
      <c r="K219" s="87"/>
      <c r="L219" s="87"/>
      <c r="M219" s="95"/>
      <c r="N219" s="86"/>
      <c r="O219" s="86"/>
      <c r="P219" s="106"/>
    </row>
    <row r="220" spans="1:16" ht="12.75">
      <c r="A220" s="113"/>
      <c r="B220" s="67">
        <v>3</v>
      </c>
      <c r="C220" s="67">
        <v>1</v>
      </c>
      <c r="D220" s="76">
        <v>0.65</v>
      </c>
      <c r="E220" s="66">
        <f>D220*$L$4</f>
        <v>65</v>
      </c>
      <c r="F220" s="66">
        <f>D220*$M$4</f>
        <v>65</v>
      </c>
      <c r="G220" s="66">
        <f>D220*$N$4</f>
        <v>65</v>
      </c>
      <c r="H220" s="58"/>
      <c r="I220" s="58"/>
      <c r="J220" s="58"/>
      <c r="K220" s="87"/>
      <c r="L220" s="87"/>
      <c r="M220" s="95"/>
      <c r="N220" s="86"/>
      <c r="O220" s="86"/>
      <c r="P220" s="106"/>
    </row>
    <row r="221" spans="1:16" ht="12.75">
      <c r="A221" s="113"/>
      <c r="B221" s="67">
        <v>3</v>
      </c>
      <c r="C221" s="67">
        <v>2</v>
      </c>
      <c r="D221" s="76">
        <v>0.75</v>
      </c>
      <c r="E221" s="66">
        <f>D221*$L$4</f>
        <v>75</v>
      </c>
      <c r="F221" s="66">
        <f>D221*$M$4</f>
        <v>75</v>
      </c>
      <c r="G221" s="66">
        <f>D221*$N$4</f>
        <v>75</v>
      </c>
      <c r="H221" s="58"/>
      <c r="I221" s="58"/>
      <c r="J221" s="55"/>
      <c r="K221" s="218" t="s">
        <v>6</v>
      </c>
      <c r="L221" s="218" t="s">
        <v>7</v>
      </c>
      <c r="M221" s="20" t="s">
        <v>8</v>
      </c>
      <c r="N221" s="59" t="s">
        <v>62</v>
      </c>
      <c r="O221" s="77" t="s">
        <v>60</v>
      </c>
      <c r="P221" s="110" t="s">
        <v>61</v>
      </c>
    </row>
    <row r="222" spans="1:16" ht="12.75">
      <c r="A222" s="113"/>
      <c r="B222" s="67">
        <v>2</v>
      </c>
      <c r="C222" s="67">
        <v>4</v>
      </c>
      <c r="D222" s="76">
        <v>0.85</v>
      </c>
      <c r="E222" s="66">
        <f>D222*$L$4</f>
        <v>85</v>
      </c>
      <c r="F222" s="66">
        <f>D222*$M$4</f>
        <v>85</v>
      </c>
      <c r="G222" s="66">
        <f>D222*$N$4</f>
        <v>85</v>
      </c>
      <c r="H222" s="58"/>
      <c r="I222" s="58"/>
      <c r="J222" s="63" t="s">
        <v>11</v>
      </c>
      <c r="K222" s="67">
        <v>3</v>
      </c>
      <c r="L222" s="67">
        <v>1</v>
      </c>
      <c r="M222" s="76">
        <v>0.5</v>
      </c>
      <c r="N222" s="66">
        <f>M222*$L$4</f>
        <v>50</v>
      </c>
      <c r="O222" s="66">
        <f>M222*$M$4</f>
        <v>50</v>
      </c>
      <c r="P222" s="116">
        <f>M222*$N$4</f>
        <v>50</v>
      </c>
    </row>
    <row r="223" spans="1:16" ht="12.75">
      <c r="A223" s="109" t="s">
        <v>25</v>
      </c>
      <c r="B223" s="71">
        <v>5</v>
      </c>
      <c r="C223" s="71">
        <v>1</v>
      </c>
      <c r="D223" s="75">
        <v>0.5</v>
      </c>
      <c r="E223" s="72">
        <f>D223*$L$3</f>
        <v>50</v>
      </c>
      <c r="F223" s="72">
        <f>D223*$M$3</f>
        <v>50</v>
      </c>
      <c r="G223" s="72">
        <f>D223*$N$3</f>
        <v>50</v>
      </c>
      <c r="H223" s="58"/>
      <c r="I223" s="58"/>
      <c r="J223" s="63"/>
      <c r="K223" s="67">
        <v>3</v>
      </c>
      <c r="L223" s="67">
        <v>1</v>
      </c>
      <c r="M223" s="76">
        <v>0.6</v>
      </c>
      <c r="N223" s="66">
        <f>M223*$L$4</f>
        <v>60</v>
      </c>
      <c r="O223" s="66">
        <f>M223*$M$4</f>
        <v>60</v>
      </c>
      <c r="P223" s="116">
        <f>M223*$N$4</f>
        <v>60</v>
      </c>
    </row>
    <row r="224" spans="1:16" ht="12.75">
      <c r="A224" s="109"/>
      <c r="B224" s="71">
        <v>4</v>
      </c>
      <c r="C224" s="71">
        <v>1</v>
      </c>
      <c r="D224" s="75">
        <v>0.6</v>
      </c>
      <c r="E224" s="72">
        <f>D224*$L$3</f>
        <v>60</v>
      </c>
      <c r="F224" s="72">
        <f>D224*$M$3</f>
        <v>60</v>
      </c>
      <c r="G224" s="72">
        <f>D224*$N$3</f>
        <v>60</v>
      </c>
      <c r="H224" s="58"/>
      <c r="I224" s="58"/>
      <c r="J224" s="63"/>
      <c r="K224" s="67">
        <v>3</v>
      </c>
      <c r="L224" s="67">
        <v>2</v>
      </c>
      <c r="M224" s="76">
        <v>0.7</v>
      </c>
      <c r="N224" s="66">
        <f>M224*$L$4</f>
        <v>70</v>
      </c>
      <c r="O224" s="66">
        <f>M224*$M$4</f>
        <v>70</v>
      </c>
      <c r="P224" s="116">
        <f>M224*$N$4</f>
        <v>70</v>
      </c>
    </row>
    <row r="225" spans="1:16" ht="12.75">
      <c r="A225" s="109"/>
      <c r="B225" s="71">
        <v>3</v>
      </c>
      <c r="C225" s="71">
        <v>2</v>
      </c>
      <c r="D225" s="75">
        <v>0.7</v>
      </c>
      <c r="E225" s="72">
        <f>D225*$L$3</f>
        <v>70</v>
      </c>
      <c r="F225" s="72">
        <f>D225*$M$3</f>
        <v>70</v>
      </c>
      <c r="G225" s="72">
        <f>D225*$N$3</f>
        <v>70</v>
      </c>
      <c r="H225" s="58"/>
      <c r="I225" s="58"/>
      <c r="J225" s="63"/>
      <c r="K225" s="67">
        <v>2</v>
      </c>
      <c r="L225" s="67">
        <v>6</v>
      </c>
      <c r="M225" s="76">
        <v>0.8</v>
      </c>
      <c r="N225" s="66">
        <f>M225*$L$4</f>
        <v>80</v>
      </c>
      <c r="O225" s="66">
        <f>M225*$M$4</f>
        <v>80</v>
      </c>
      <c r="P225" s="116">
        <f>M225*$N$4</f>
        <v>80</v>
      </c>
    </row>
    <row r="226" spans="1:16" ht="12.75">
      <c r="A226" s="109"/>
      <c r="B226" s="71">
        <v>3</v>
      </c>
      <c r="C226" s="71">
        <v>2</v>
      </c>
      <c r="D226" s="75">
        <v>0.8</v>
      </c>
      <c r="E226" s="72">
        <f>D226*$L$3</f>
        <v>80</v>
      </c>
      <c r="F226" s="72">
        <f>D226*$M$3</f>
        <v>80</v>
      </c>
      <c r="G226" s="72">
        <f>D226*$N$3</f>
        <v>80</v>
      </c>
      <c r="H226" s="58"/>
      <c r="I226" s="58"/>
      <c r="J226" s="55" t="s">
        <v>46</v>
      </c>
      <c r="K226" s="62">
        <v>3</v>
      </c>
      <c r="L226" s="62">
        <v>5</v>
      </c>
      <c r="M226" s="20"/>
      <c r="N226" s="59"/>
      <c r="O226" s="59"/>
      <c r="P226" s="115"/>
    </row>
    <row r="227" spans="1:16" ht="12.75">
      <c r="A227" s="109"/>
      <c r="B227" s="71">
        <v>2</v>
      </c>
      <c r="C227" s="71">
        <v>4</v>
      </c>
      <c r="D227" s="75">
        <v>0.85</v>
      </c>
      <c r="E227" s="72">
        <f>D227*$L$3</f>
        <v>85</v>
      </c>
      <c r="F227" s="72">
        <f>D227*$M$3</f>
        <v>85</v>
      </c>
      <c r="G227" s="72">
        <f>D227*$N$3</f>
        <v>85</v>
      </c>
      <c r="H227" s="58"/>
      <c r="I227" s="58"/>
      <c r="J227" s="55" t="s">
        <v>28</v>
      </c>
      <c r="K227" s="62">
        <v>2</v>
      </c>
      <c r="L227" s="62">
        <v>5</v>
      </c>
      <c r="M227" s="20"/>
      <c r="N227" s="59"/>
      <c r="O227" s="59"/>
      <c r="P227" s="115"/>
    </row>
    <row r="228" spans="1:16" ht="12.75">
      <c r="A228" s="107" t="s">
        <v>73</v>
      </c>
      <c r="B228" s="62">
        <v>10</v>
      </c>
      <c r="C228" s="62">
        <v>5</v>
      </c>
      <c r="D228" s="20"/>
      <c r="E228" s="59"/>
      <c r="F228" s="59"/>
      <c r="G228" s="59"/>
      <c r="H228" s="58"/>
      <c r="I228" s="58"/>
      <c r="J228" s="55" t="s">
        <v>16</v>
      </c>
      <c r="K228" s="62">
        <v>10</v>
      </c>
      <c r="L228" s="62">
        <v>5</v>
      </c>
      <c r="M228" s="20"/>
      <c r="N228" s="59"/>
      <c r="O228" s="59"/>
      <c r="P228" s="115"/>
    </row>
    <row r="229" spans="1:16" ht="12.75">
      <c r="A229" s="113" t="s">
        <v>33</v>
      </c>
      <c r="B229" s="67">
        <v>3</v>
      </c>
      <c r="C229" s="67">
        <v>1</v>
      </c>
      <c r="D229" s="76">
        <v>0.6</v>
      </c>
      <c r="E229" s="66">
        <f>D229*$L$4</f>
        <v>60</v>
      </c>
      <c r="F229" s="66">
        <f>D229*$M$4</f>
        <v>60</v>
      </c>
      <c r="G229" s="66">
        <f>D229*$N$4</f>
        <v>60</v>
      </c>
      <c r="H229" s="58"/>
      <c r="I229" s="58"/>
      <c r="J229" s="58"/>
      <c r="K229" s="87"/>
      <c r="L229" s="87"/>
      <c r="M229" s="95"/>
      <c r="N229" s="86"/>
      <c r="O229" s="86"/>
      <c r="P229" s="106"/>
    </row>
    <row r="230" spans="1:16" ht="12.75">
      <c r="A230" s="113"/>
      <c r="B230" s="67">
        <v>3</v>
      </c>
      <c r="C230" s="67">
        <v>1</v>
      </c>
      <c r="D230" s="76">
        <v>0.7</v>
      </c>
      <c r="E230" s="66">
        <f>D230*$L$4</f>
        <v>70</v>
      </c>
      <c r="F230" s="66">
        <f>D230*$M$4</f>
        <v>70</v>
      </c>
      <c r="G230" s="66">
        <f>D230*$N$4</f>
        <v>70</v>
      </c>
      <c r="H230" s="58"/>
      <c r="I230" s="58"/>
      <c r="J230" s="58"/>
      <c r="K230" s="87"/>
      <c r="L230" s="87"/>
      <c r="M230" s="95"/>
      <c r="N230" s="86"/>
      <c r="O230" s="86"/>
      <c r="P230" s="106"/>
    </row>
    <row r="231" spans="1:16" ht="12.75">
      <c r="A231" s="113"/>
      <c r="B231" s="67">
        <v>3</v>
      </c>
      <c r="C231" s="67">
        <v>2</v>
      </c>
      <c r="D231" s="76">
        <v>0.8</v>
      </c>
      <c r="E231" s="66">
        <f>D231*$L$4</f>
        <v>80</v>
      </c>
      <c r="F231" s="66">
        <f>D231*$M$4</f>
        <v>80</v>
      </c>
      <c r="G231" s="66">
        <f>D231*$N$4</f>
        <v>80</v>
      </c>
      <c r="H231" s="58"/>
      <c r="I231" s="58"/>
      <c r="J231" s="58"/>
      <c r="K231" s="87"/>
      <c r="L231" s="87"/>
      <c r="M231" s="95"/>
      <c r="N231" s="86"/>
      <c r="O231" s="86"/>
      <c r="P231" s="106"/>
    </row>
    <row r="232" spans="1:16" ht="12.75">
      <c r="A232" s="113"/>
      <c r="B232" s="67">
        <v>3</v>
      </c>
      <c r="C232" s="67">
        <v>2</v>
      </c>
      <c r="D232" s="76">
        <v>0.9</v>
      </c>
      <c r="E232" s="66">
        <f>D232*$L$4</f>
        <v>90</v>
      </c>
      <c r="F232" s="66">
        <f>D232*$M$4</f>
        <v>90</v>
      </c>
      <c r="G232" s="66">
        <f>D232*$N$4</f>
        <v>90</v>
      </c>
      <c r="H232" s="58"/>
      <c r="I232" s="58"/>
      <c r="J232" s="58"/>
      <c r="K232" s="87"/>
      <c r="L232" s="87"/>
      <c r="M232" s="95"/>
      <c r="N232" s="86"/>
      <c r="O232" s="86"/>
      <c r="P232" s="106"/>
    </row>
    <row r="233" spans="1:16" ht="12.75">
      <c r="A233" s="113"/>
      <c r="B233" s="67">
        <v>2</v>
      </c>
      <c r="C233" s="67">
        <v>3</v>
      </c>
      <c r="D233" s="76">
        <v>1</v>
      </c>
      <c r="E233" s="66">
        <f>D233*$L$4</f>
        <v>100</v>
      </c>
      <c r="F233" s="66">
        <f>D233*$M$4</f>
        <v>100</v>
      </c>
      <c r="G233" s="66">
        <f>D233*$N$4</f>
        <v>100</v>
      </c>
      <c r="H233" s="58"/>
      <c r="I233" s="58"/>
      <c r="J233" s="58"/>
      <c r="K233" s="87"/>
      <c r="L233" s="87"/>
      <c r="M233" s="95"/>
      <c r="N233" s="87"/>
      <c r="O233" s="87"/>
      <c r="P233" s="117"/>
    </row>
    <row r="234" spans="1:16" ht="13.5" thickBot="1">
      <c r="A234" s="118" t="s">
        <v>10</v>
      </c>
      <c r="B234" s="119">
        <v>8</v>
      </c>
      <c r="C234" s="119">
        <v>4</v>
      </c>
      <c r="D234" s="120"/>
      <c r="E234" s="121"/>
      <c r="F234" s="121"/>
      <c r="G234" s="121"/>
      <c r="H234" s="122"/>
      <c r="I234" s="122"/>
      <c r="J234" s="122"/>
      <c r="K234" s="123"/>
      <c r="L234" s="123"/>
      <c r="M234" s="124"/>
      <c r="N234" s="123"/>
      <c r="O234" s="123"/>
      <c r="P234" s="125"/>
    </row>
  </sheetData>
  <sheetProtection/>
  <printOptions/>
  <pageMargins left="0.25" right="0.25" top="0.75" bottom="0.75" header="0.3" footer="0.3"/>
  <pageSetup fitToHeight="0" fitToWidth="1" horizontalDpi="1200" verticalDpi="1200" orientation="landscape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2.375" style="0" bestFit="1" customWidth="1"/>
    <col min="2" max="2" width="5.25390625" style="61" bestFit="1" customWidth="1"/>
    <col min="3" max="3" width="4.875" style="61" bestFit="1" customWidth="1"/>
    <col min="4" max="4" width="9.00390625" style="1" bestFit="1" customWidth="1"/>
    <col min="5" max="5" width="13.625" style="61" bestFit="1" customWidth="1"/>
    <col min="6" max="7" width="13.125" style="61" bestFit="1" customWidth="1"/>
    <col min="9" max="9" width="22.75390625" style="0" bestFit="1" customWidth="1"/>
    <col min="10" max="10" width="5.25390625" style="61" bestFit="1" customWidth="1"/>
    <col min="11" max="11" width="7.00390625" style="61" bestFit="1" customWidth="1"/>
    <col min="12" max="12" width="8.25390625" style="61" bestFit="1" customWidth="1"/>
    <col min="13" max="13" width="22.00390625" style="61" bestFit="1" customWidth="1"/>
    <col min="14" max="14" width="11.00390625" style="61" bestFit="1" customWidth="1"/>
    <col min="15" max="15" width="13.25390625" style="61" customWidth="1"/>
  </cols>
  <sheetData>
    <row r="1" spans="1:17" ht="18">
      <c r="A1" s="135" t="s">
        <v>36</v>
      </c>
      <c r="B1" s="136"/>
      <c r="C1" s="136"/>
      <c r="D1" s="137"/>
      <c r="E1" s="138"/>
      <c r="F1" s="136"/>
      <c r="G1" s="136"/>
      <c r="H1" s="139"/>
      <c r="I1" s="139"/>
      <c r="J1" s="136"/>
      <c r="K1" s="136">
        <f>'MSIC PREP'!K1</f>
        <v>0</v>
      </c>
      <c r="L1" s="140" t="str">
        <f>'MSIC PREP'!L1</f>
        <v>Full gear</v>
      </c>
      <c r="M1" s="140" t="str">
        <f>'MSIC PREP'!M1</f>
        <v>Partial gear/Partial ROM</v>
      </c>
      <c r="N1" s="140" t="str">
        <f>'MSIC PREP'!N1</f>
        <v>Raw Maxes</v>
      </c>
      <c r="O1" s="141"/>
      <c r="P1" s="58"/>
      <c r="Q1" s="61"/>
    </row>
    <row r="2" spans="1:16" ht="12.75">
      <c r="A2" s="142"/>
      <c r="B2" s="87"/>
      <c r="C2" s="87"/>
      <c r="D2" s="95"/>
      <c r="E2" s="86"/>
      <c r="F2" s="87"/>
      <c r="G2" s="87"/>
      <c r="H2" s="58"/>
      <c r="I2" s="58"/>
      <c r="J2" s="87"/>
      <c r="K2" s="62" t="str">
        <f>'MSIC PREP'!K2</f>
        <v>Squat</v>
      </c>
      <c r="L2" s="62">
        <f>'MSIC PREP'!L2</f>
        <v>100</v>
      </c>
      <c r="M2" s="62">
        <f>'MSIC PREP'!M2</f>
        <v>100</v>
      </c>
      <c r="N2" s="62">
        <f>'MSIC PREP'!N2</f>
        <v>100</v>
      </c>
      <c r="O2" s="143"/>
      <c r="P2" s="58"/>
    </row>
    <row r="3" spans="1:16" ht="18">
      <c r="A3" s="144" t="s">
        <v>37</v>
      </c>
      <c r="B3" s="87"/>
      <c r="C3" s="87"/>
      <c r="D3" s="95"/>
      <c r="E3" s="86"/>
      <c r="F3" s="87"/>
      <c r="G3" s="87"/>
      <c r="H3" s="58"/>
      <c r="I3" s="58"/>
      <c r="J3" s="87"/>
      <c r="K3" s="62" t="str">
        <f>'MSIC PREP'!K3</f>
        <v>bench</v>
      </c>
      <c r="L3" s="62">
        <f>'MSIC PREP'!L3</f>
        <v>100</v>
      </c>
      <c r="M3" s="62">
        <f>'MSIC PREP'!M3</f>
        <v>100</v>
      </c>
      <c r="N3" s="62">
        <f>'MSIC PREP'!N3</f>
        <v>100</v>
      </c>
      <c r="O3" s="143"/>
      <c r="P3" s="58"/>
    </row>
    <row r="4" spans="1:16" ht="12.75">
      <c r="A4" s="142"/>
      <c r="B4" s="87"/>
      <c r="C4" s="87"/>
      <c r="D4" s="95"/>
      <c r="E4" s="86"/>
      <c r="F4" s="87"/>
      <c r="G4" s="87"/>
      <c r="H4" s="58"/>
      <c r="I4" s="58"/>
      <c r="J4" s="87"/>
      <c r="K4" s="62" t="str">
        <f>'MSIC PREP'!K4</f>
        <v>deadlift</v>
      </c>
      <c r="L4" s="62">
        <f>'MSIC PREP'!L4</f>
        <v>100</v>
      </c>
      <c r="M4" s="62">
        <f>'MSIC PREP'!M4</f>
        <v>100</v>
      </c>
      <c r="N4" s="62">
        <f>'MSIC PREP'!N4</f>
        <v>100</v>
      </c>
      <c r="O4" s="143"/>
      <c r="P4" s="58"/>
    </row>
    <row r="5" spans="1:16" ht="20.25">
      <c r="A5" s="145"/>
      <c r="B5" s="218" t="s">
        <v>6</v>
      </c>
      <c r="C5" s="218" t="s">
        <v>7</v>
      </c>
      <c r="D5" s="20" t="s">
        <v>8</v>
      </c>
      <c r="E5" s="59" t="s">
        <v>62</v>
      </c>
      <c r="F5" s="60" t="s">
        <v>60</v>
      </c>
      <c r="G5" s="60" t="s">
        <v>61</v>
      </c>
      <c r="H5" s="58"/>
      <c r="I5" s="58"/>
      <c r="J5" s="87"/>
      <c r="K5" s="87"/>
      <c r="L5" s="87"/>
      <c r="M5" s="97" t="s">
        <v>67</v>
      </c>
      <c r="N5" s="87"/>
      <c r="O5" s="143"/>
      <c r="P5" s="58"/>
    </row>
    <row r="6" spans="1:15" ht="18">
      <c r="A6" s="146" t="s">
        <v>4</v>
      </c>
      <c r="B6" s="69">
        <v>3</v>
      </c>
      <c r="C6" s="69">
        <v>1</v>
      </c>
      <c r="D6" s="74">
        <v>0.5</v>
      </c>
      <c r="E6" s="70">
        <f>D6*$L$2</f>
        <v>50</v>
      </c>
      <c r="F6" s="70">
        <f>D6*$M$2</f>
        <v>50</v>
      </c>
      <c r="G6" s="70">
        <f>D6*$N$2</f>
        <v>50</v>
      </c>
      <c r="H6" s="58"/>
      <c r="I6" s="98" t="s">
        <v>40</v>
      </c>
      <c r="J6" s="87"/>
      <c r="K6" s="87"/>
      <c r="L6" s="92"/>
      <c r="M6" s="86"/>
      <c r="N6" s="87"/>
      <c r="O6" s="143"/>
    </row>
    <row r="7" spans="1:15" ht="12.75">
      <c r="A7" s="146"/>
      <c r="B7" s="69">
        <v>3</v>
      </c>
      <c r="C7" s="69">
        <v>1</v>
      </c>
      <c r="D7" s="74">
        <v>0.6</v>
      </c>
      <c r="E7" s="70">
        <f>D7*$L$2</f>
        <v>60</v>
      </c>
      <c r="F7" s="70">
        <f>D7*$M$2</f>
        <v>60</v>
      </c>
      <c r="G7" s="70">
        <f>D7*$N$2</f>
        <v>60</v>
      </c>
      <c r="H7" s="58"/>
      <c r="I7" s="58"/>
      <c r="J7" s="87"/>
      <c r="K7" s="87"/>
      <c r="L7" s="92"/>
      <c r="M7" s="86"/>
      <c r="N7" s="87"/>
      <c r="O7" s="143"/>
    </row>
    <row r="8" spans="1:15" ht="12.75">
      <c r="A8" s="146"/>
      <c r="B8" s="69">
        <v>3</v>
      </c>
      <c r="C8" s="69">
        <v>2</v>
      </c>
      <c r="D8" s="74">
        <v>0.7</v>
      </c>
      <c r="E8" s="70">
        <f>D8*$L$2</f>
        <v>70</v>
      </c>
      <c r="F8" s="70">
        <f>D8*$M$2</f>
        <v>70</v>
      </c>
      <c r="G8" s="70">
        <f>D8*$N$2</f>
        <v>70</v>
      </c>
      <c r="H8" s="58"/>
      <c r="I8" s="55"/>
      <c r="J8" s="218" t="s">
        <v>6</v>
      </c>
      <c r="K8" s="218" t="s">
        <v>7</v>
      </c>
      <c r="L8" s="20" t="s">
        <v>8</v>
      </c>
      <c r="M8" s="59" t="s">
        <v>62</v>
      </c>
      <c r="N8" s="60" t="s">
        <v>60</v>
      </c>
      <c r="O8" s="147" t="s">
        <v>61</v>
      </c>
    </row>
    <row r="9" spans="1:15" ht="12.75">
      <c r="A9" s="146"/>
      <c r="B9" s="69">
        <v>2</v>
      </c>
      <c r="C9" s="69">
        <v>2</v>
      </c>
      <c r="D9" s="74">
        <v>0.8</v>
      </c>
      <c r="E9" s="70">
        <f>D9*$L$2</f>
        <v>80</v>
      </c>
      <c r="F9" s="70">
        <f>D9*$M$2</f>
        <v>80</v>
      </c>
      <c r="G9" s="70">
        <f>D9*$N$2</f>
        <v>80</v>
      </c>
      <c r="H9" s="58"/>
      <c r="I9" s="56" t="s">
        <v>4</v>
      </c>
      <c r="J9" s="69">
        <v>3</v>
      </c>
      <c r="K9" s="69">
        <v>1</v>
      </c>
      <c r="L9" s="74">
        <v>0.5</v>
      </c>
      <c r="M9" s="70">
        <f>L9*$L$2</f>
        <v>50</v>
      </c>
      <c r="N9" s="70">
        <f>L9*$M$2</f>
        <v>50</v>
      </c>
      <c r="O9" s="148">
        <f>L9*$N$2</f>
        <v>50</v>
      </c>
    </row>
    <row r="10" spans="1:15" ht="12.75">
      <c r="A10" s="146"/>
      <c r="B10" s="69">
        <v>1</v>
      </c>
      <c r="C10" s="69">
        <v>3</v>
      </c>
      <c r="D10" s="74" t="s">
        <v>53</v>
      </c>
      <c r="E10" s="70" t="str">
        <f>$L$2*MID(D10,1,3)&amp;" - "&amp;$L$2*MID(D10,5,7)</f>
        <v>90 - 95</v>
      </c>
      <c r="F10" s="70" t="str">
        <f>$M$2*MID(D10,1,3)&amp;" - "&amp;$M$2*MID(D10,5,7)</f>
        <v>90 - 95</v>
      </c>
      <c r="G10" s="70" t="str">
        <f>$N$2*MID(D10,1,3)&amp;" - "&amp;$N$2*MID(D10,5,7)</f>
        <v>90 - 95</v>
      </c>
      <c r="H10" s="58"/>
      <c r="I10" s="56"/>
      <c r="J10" s="69">
        <v>3</v>
      </c>
      <c r="K10" s="69">
        <v>1</v>
      </c>
      <c r="L10" s="74">
        <v>0.6</v>
      </c>
      <c r="M10" s="70">
        <f>L10*$L$2</f>
        <v>60</v>
      </c>
      <c r="N10" s="70">
        <f>L10*$M$2</f>
        <v>60</v>
      </c>
      <c r="O10" s="148">
        <f>L10*$N$2</f>
        <v>60</v>
      </c>
    </row>
    <row r="11" spans="1:15" ht="12.75">
      <c r="A11" s="149" t="s">
        <v>25</v>
      </c>
      <c r="B11" s="78">
        <v>3</v>
      </c>
      <c r="C11" s="78">
        <v>1</v>
      </c>
      <c r="D11" s="79">
        <v>0.5</v>
      </c>
      <c r="E11" s="80">
        <f>D11*$L$3</f>
        <v>50</v>
      </c>
      <c r="F11" s="80">
        <f>D11*$M$3</f>
        <v>50</v>
      </c>
      <c r="G11" s="80">
        <f>D11*$N$3</f>
        <v>50</v>
      </c>
      <c r="H11" s="58"/>
      <c r="I11" s="56"/>
      <c r="J11" s="69">
        <v>3</v>
      </c>
      <c r="K11" s="69">
        <v>2</v>
      </c>
      <c r="L11" s="74">
        <v>0.7</v>
      </c>
      <c r="M11" s="70">
        <f>L11*$L$2</f>
        <v>70</v>
      </c>
      <c r="N11" s="70">
        <f>L11*$M$2</f>
        <v>70</v>
      </c>
      <c r="O11" s="148">
        <f>L11*$N$2</f>
        <v>70</v>
      </c>
    </row>
    <row r="12" spans="1:15" ht="12.75">
      <c r="A12" s="149"/>
      <c r="B12" s="78">
        <v>3</v>
      </c>
      <c r="C12" s="78">
        <v>1</v>
      </c>
      <c r="D12" s="79">
        <v>0.6</v>
      </c>
      <c r="E12" s="80">
        <f>D12*$L$3</f>
        <v>60</v>
      </c>
      <c r="F12" s="80">
        <f>D12*$M$3</f>
        <v>60</v>
      </c>
      <c r="G12" s="80">
        <f>D12*$N$3</f>
        <v>60</v>
      </c>
      <c r="H12" s="58"/>
      <c r="I12" s="56"/>
      <c r="J12" s="69">
        <v>2</v>
      </c>
      <c r="K12" s="69">
        <v>6</v>
      </c>
      <c r="L12" s="74">
        <v>0.8</v>
      </c>
      <c r="M12" s="70">
        <f>L12*$L$2</f>
        <v>80</v>
      </c>
      <c r="N12" s="70">
        <f>L12*$M$2</f>
        <v>80</v>
      </c>
      <c r="O12" s="148">
        <f>L12*$N$2</f>
        <v>80</v>
      </c>
    </row>
    <row r="13" spans="1:15" ht="12.75">
      <c r="A13" s="149"/>
      <c r="B13" s="78">
        <v>3</v>
      </c>
      <c r="C13" s="78">
        <v>2</v>
      </c>
      <c r="D13" s="79">
        <v>0.7</v>
      </c>
      <c r="E13" s="80">
        <f>D13*$L$3</f>
        <v>70</v>
      </c>
      <c r="F13" s="80">
        <f>D13*$M$3</f>
        <v>70</v>
      </c>
      <c r="G13" s="80">
        <f>D13*$N$3</f>
        <v>70</v>
      </c>
      <c r="H13" s="58"/>
      <c r="I13" s="64" t="s">
        <v>25</v>
      </c>
      <c r="J13" s="78">
        <v>3</v>
      </c>
      <c r="K13" s="78">
        <v>1</v>
      </c>
      <c r="L13" s="79">
        <v>0.55</v>
      </c>
      <c r="M13" s="80">
        <f>L13*$L$3</f>
        <v>55.00000000000001</v>
      </c>
      <c r="N13" s="80">
        <f>L13*$M$3</f>
        <v>55.00000000000001</v>
      </c>
      <c r="O13" s="150">
        <f>L13*$N$3</f>
        <v>55.00000000000001</v>
      </c>
    </row>
    <row r="14" spans="1:15" ht="12.75">
      <c r="A14" s="149"/>
      <c r="B14" s="78">
        <v>2</v>
      </c>
      <c r="C14" s="78">
        <v>2</v>
      </c>
      <c r="D14" s="79">
        <v>0.8</v>
      </c>
      <c r="E14" s="80">
        <f>D14*$L$3</f>
        <v>80</v>
      </c>
      <c r="F14" s="80">
        <f>D14*$M$3</f>
        <v>80</v>
      </c>
      <c r="G14" s="80">
        <f>D14*$N$3</f>
        <v>80</v>
      </c>
      <c r="H14" s="58"/>
      <c r="I14" s="64"/>
      <c r="J14" s="78">
        <v>3</v>
      </c>
      <c r="K14" s="78">
        <v>1</v>
      </c>
      <c r="L14" s="79">
        <v>0.65</v>
      </c>
      <c r="M14" s="80">
        <f>L14*$L$3</f>
        <v>65</v>
      </c>
      <c r="N14" s="80">
        <f>L14*$M$3</f>
        <v>65</v>
      </c>
      <c r="O14" s="150">
        <f>L14*$N$3</f>
        <v>65</v>
      </c>
    </row>
    <row r="15" spans="1:15" ht="12.75">
      <c r="A15" s="149"/>
      <c r="B15" s="78">
        <v>1</v>
      </c>
      <c r="C15" s="78">
        <v>3</v>
      </c>
      <c r="D15" s="79" t="s">
        <v>53</v>
      </c>
      <c r="E15" s="78" t="str">
        <f>$L$3*MID($D$15,1,3)&amp;" - "&amp;$L$3*MID($D$15,5,7)</f>
        <v>90 - 95</v>
      </c>
      <c r="F15" s="78" t="str">
        <f>$M$3*MID($D$15,1,3)&amp;" - "&amp;$M$3*MID($D$15,5,7)</f>
        <v>90 - 95</v>
      </c>
      <c r="G15" s="78" t="str">
        <f>$N$3*MID($D$15,1,3)&amp;" - "&amp;$N$3*MID($D$15,5,7)</f>
        <v>90 - 95</v>
      </c>
      <c r="H15" s="58"/>
      <c r="I15" s="64"/>
      <c r="J15" s="78">
        <v>3</v>
      </c>
      <c r="K15" s="78">
        <v>2</v>
      </c>
      <c r="L15" s="79">
        <v>0.75</v>
      </c>
      <c r="M15" s="80">
        <f>L15*$L$3</f>
        <v>75</v>
      </c>
      <c r="N15" s="80">
        <f>L15*$M$3</f>
        <v>75</v>
      </c>
      <c r="O15" s="150">
        <f>L15*$N$3</f>
        <v>75</v>
      </c>
    </row>
    <row r="16" spans="1:15" ht="12.75">
      <c r="A16" s="145" t="s">
        <v>73</v>
      </c>
      <c r="B16" s="62">
        <v>10</v>
      </c>
      <c r="C16" s="62">
        <v>5</v>
      </c>
      <c r="D16" s="20"/>
      <c r="E16" s="59"/>
      <c r="F16" s="62"/>
      <c r="G16" s="62"/>
      <c r="H16" s="58"/>
      <c r="I16" s="64"/>
      <c r="J16" s="78">
        <v>2</v>
      </c>
      <c r="K16" s="78">
        <v>3</v>
      </c>
      <c r="L16" s="79">
        <v>0.85</v>
      </c>
      <c r="M16" s="80">
        <f>L16*$L$3</f>
        <v>85</v>
      </c>
      <c r="N16" s="80">
        <f>L16*$M$3</f>
        <v>85</v>
      </c>
      <c r="O16" s="150">
        <f>L16*$N$3</f>
        <v>85</v>
      </c>
    </row>
    <row r="17" spans="1:15" ht="12.75">
      <c r="A17" s="145" t="s">
        <v>16</v>
      </c>
      <c r="B17" s="62">
        <v>8</v>
      </c>
      <c r="C17" s="62">
        <v>5</v>
      </c>
      <c r="D17" s="20"/>
      <c r="E17" s="59"/>
      <c r="F17" s="62"/>
      <c r="G17" s="62"/>
      <c r="H17" s="58"/>
      <c r="I17" s="64"/>
      <c r="J17" s="78">
        <v>3</v>
      </c>
      <c r="K17" s="78">
        <v>2</v>
      </c>
      <c r="L17" s="79">
        <v>0.8</v>
      </c>
      <c r="M17" s="80">
        <f>L17*$L$3</f>
        <v>80</v>
      </c>
      <c r="N17" s="80">
        <f>L17*$M$3</f>
        <v>80</v>
      </c>
      <c r="O17" s="150">
        <f>L17*$N$3</f>
        <v>80</v>
      </c>
    </row>
    <row r="18" spans="1:15" ht="12.75">
      <c r="A18" s="151" t="s">
        <v>106</v>
      </c>
      <c r="B18" s="60">
        <v>8</v>
      </c>
      <c r="C18" s="60">
        <v>4</v>
      </c>
      <c r="D18" s="73"/>
      <c r="E18" s="77"/>
      <c r="F18" s="62"/>
      <c r="G18" s="62"/>
      <c r="H18" s="58"/>
      <c r="I18" s="55" t="s">
        <v>28</v>
      </c>
      <c r="J18" s="62">
        <v>3</v>
      </c>
      <c r="K18" s="62">
        <v>5</v>
      </c>
      <c r="L18" s="20"/>
      <c r="M18" s="59"/>
      <c r="N18" s="62"/>
      <c r="O18" s="152"/>
    </row>
    <row r="19" spans="1:15" ht="12.75">
      <c r="A19" s="142"/>
      <c r="B19" s="87"/>
      <c r="C19" s="87"/>
      <c r="D19" s="95"/>
      <c r="E19" s="86"/>
      <c r="F19" s="87"/>
      <c r="G19" s="87"/>
      <c r="H19" s="58"/>
      <c r="I19" s="55" t="s">
        <v>73</v>
      </c>
      <c r="J19" s="62">
        <v>8</v>
      </c>
      <c r="K19" s="62">
        <v>4</v>
      </c>
      <c r="L19" s="20"/>
      <c r="M19" s="59"/>
      <c r="N19" s="62"/>
      <c r="O19" s="152"/>
    </row>
    <row r="20" spans="1:15" ht="18">
      <c r="A20" s="144" t="s">
        <v>38</v>
      </c>
      <c r="B20" s="87"/>
      <c r="C20" s="87"/>
      <c r="D20" s="95"/>
      <c r="E20" s="86"/>
      <c r="F20" s="87"/>
      <c r="G20" s="87"/>
      <c r="H20" s="58"/>
      <c r="I20" s="55" t="s">
        <v>75</v>
      </c>
      <c r="J20" s="62">
        <v>8</v>
      </c>
      <c r="K20" s="62">
        <v>4</v>
      </c>
      <c r="L20" s="20"/>
      <c r="M20" s="77"/>
      <c r="N20" s="62"/>
      <c r="O20" s="152"/>
    </row>
    <row r="21" spans="1:15" ht="12.75">
      <c r="A21" s="142" t="s">
        <v>54</v>
      </c>
      <c r="B21" s="87"/>
      <c r="C21" s="87"/>
      <c r="D21" s="95"/>
      <c r="E21" s="86"/>
      <c r="F21" s="87"/>
      <c r="G21" s="87"/>
      <c r="H21" s="58"/>
      <c r="I21" s="58"/>
      <c r="J21" s="87"/>
      <c r="K21" s="87"/>
      <c r="L21" s="92"/>
      <c r="M21" s="86"/>
      <c r="N21" s="87"/>
      <c r="O21" s="143"/>
    </row>
    <row r="22" spans="1:15" ht="18">
      <c r="A22" s="142"/>
      <c r="B22" s="87"/>
      <c r="C22" s="87"/>
      <c r="D22" s="95"/>
      <c r="E22" s="86"/>
      <c r="F22" s="87"/>
      <c r="G22" s="87"/>
      <c r="H22" s="58"/>
      <c r="I22" s="98" t="s">
        <v>41</v>
      </c>
      <c r="J22" s="87"/>
      <c r="K22" s="87"/>
      <c r="L22" s="92"/>
      <c r="M22" s="86"/>
      <c r="N22" s="87"/>
      <c r="O22" s="143"/>
    </row>
    <row r="23" spans="1:15" ht="18">
      <c r="A23" s="144" t="s">
        <v>39</v>
      </c>
      <c r="B23" s="87"/>
      <c r="C23" s="87"/>
      <c r="D23" s="95"/>
      <c r="E23" s="86"/>
      <c r="F23" s="87"/>
      <c r="G23" s="87"/>
      <c r="H23" s="58"/>
      <c r="I23" s="58"/>
      <c r="J23" s="87"/>
      <c r="K23" s="87"/>
      <c r="L23" s="92"/>
      <c r="M23" s="86"/>
      <c r="N23" s="87"/>
      <c r="O23" s="143"/>
    </row>
    <row r="24" spans="1:15" ht="12.75">
      <c r="A24" s="142"/>
      <c r="B24" s="87"/>
      <c r="C24" s="87"/>
      <c r="D24" s="95"/>
      <c r="E24" s="86"/>
      <c r="F24" s="87"/>
      <c r="G24" s="87"/>
      <c r="H24" s="58"/>
      <c r="I24" s="55"/>
      <c r="J24" s="218" t="s">
        <v>6</v>
      </c>
      <c r="K24" s="218" t="s">
        <v>7</v>
      </c>
      <c r="L24" s="20" t="s">
        <v>8</v>
      </c>
      <c r="M24" s="59" t="s">
        <v>62</v>
      </c>
      <c r="N24" s="60" t="s">
        <v>60</v>
      </c>
      <c r="O24" s="147" t="s">
        <v>61</v>
      </c>
    </row>
    <row r="25" spans="1:15" ht="12.75">
      <c r="A25" s="145"/>
      <c r="B25" s="218" t="s">
        <v>6</v>
      </c>
      <c r="C25" s="218" t="s">
        <v>7</v>
      </c>
      <c r="D25" s="20" t="s">
        <v>8</v>
      </c>
      <c r="E25" s="59" t="s">
        <v>62</v>
      </c>
      <c r="F25" s="60" t="s">
        <v>60</v>
      </c>
      <c r="G25" s="60" t="s">
        <v>61</v>
      </c>
      <c r="H25" s="58"/>
      <c r="I25" s="63" t="s">
        <v>55</v>
      </c>
      <c r="J25" s="67">
        <v>3</v>
      </c>
      <c r="K25" s="67">
        <v>1</v>
      </c>
      <c r="L25" s="76">
        <v>0.5</v>
      </c>
      <c r="M25" s="66">
        <f>L25*$L$4</f>
        <v>50</v>
      </c>
      <c r="N25" s="66">
        <f>L25*$M$4</f>
        <v>50</v>
      </c>
      <c r="O25" s="153">
        <f>L25*$N$4</f>
        <v>50</v>
      </c>
    </row>
    <row r="26" spans="1:15" ht="12.75">
      <c r="A26" s="154" t="s">
        <v>11</v>
      </c>
      <c r="B26" s="67">
        <v>3</v>
      </c>
      <c r="C26" s="67">
        <v>1</v>
      </c>
      <c r="D26" s="76">
        <v>0.5</v>
      </c>
      <c r="E26" s="66">
        <f>D26*$L$4</f>
        <v>50</v>
      </c>
      <c r="F26" s="66">
        <f>D26*$M$4</f>
        <v>50</v>
      </c>
      <c r="G26" s="66">
        <f>D26*$N$4</f>
        <v>50</v>
      </c>
      <c r="H26" s="58"/>
      <c r="I26" s="63"/>
      <c r="J26" s="67">
        <v>3</v>
      </c>
      <c r="K26" s="67">
        <v>2</v>
      </c>
      <c r="L26" s="76">
        <v>0.6</v>
      </c>
      <c r="M26" s="66">
        <f>L26*$L$4</f>
        <v>60</v>
      </c>
      <c r="N26" s="66">
        <f>L26*$M$4</f>
        <v>60</v>
      </c>
      <c r="O26" s="153">
        <f>L26*$N$4</f>
        <v>60</v>
      </c>
    </row>
    <row r="27" spans="1:15" ht="12.75">
      <c r="A27" s="154"/>
      <c r="B27" s="67">
        <v>3</v>
      </c>
      <c r="C27" s="67">
        <v>1</v>
      </c>
      <c r="D27" s="76">
        <v>0.6</v>
      </c>
      <c r="E27" s="66">
        <f>D27*$L$4</f>
        <v>60</v>
      </c>
      <c r="F27" s="66">
        <f>D27*$M$4</f>
        <v>60</v>
      </c>
      <c r="G27" s="66">
        <f>D27*$N$4</f>
        <v>60</v>
      </c>
      <c r="H27" s="58"/>
      <c r="I27" s="63"/>
      <c r="J27" s="67">
        <v>2</v>
      </c>
      <c r="K27" s="67">
        <v>4</v>
      </c>
      <c r="L27" s="76">
        <v>0.7</v>
      </c>
      <c r="M27" s="66">
        <f>L27*$L$4</f>
        <v>70</v>
      </c>
      <c r="N27" s="66">
        <f>L27*$M$4</f>
        <v>70</v>
      </c>
      <c r="O27" s="153">
        <f>L27*$N$4</f>
        <v>70</v>
      </c>
    </row>
    <row r="28" spans="1:15" ht="12.75">
      <c r="A28" s="154"/>
      <c r="B28" s="67">
        <v>3</v>
      </c>
      <c r="C28" s="67">
        <v>2</v>
      </c>
      <c r="D28" s="76">
        <v>0.7</v>
      </c>
      <c r="E28" s="66">
        <f>D28*$L$4</f>
        <v>70</v>
      </c>
      <c r="F28" s="66">
        <f>D28*$M$4</f>
        <v>70</v>
      </c>
      <c r="G28" s="66">
        <f>D28*$N$4</f>
        <v>70</v>
      </c>
      <c r="H28" s="58"/>
      <c r="I28" s="64" t="s">
        <v>25</v>
      </c>
      <c r="J28" s="78">
        <v>3</v>
      </c>
      <c r="K28" s="78">
        <v>1</v>
      </c>
      <c r="L28" s="79">
        <v>0.5</v>
      </c>
      <c r="M28" s="80">
        <f>L28*$L$3</f>
        <v>50</v>
      </c>
      <c r="N28" s="80">
        <f>L28*$M$3</f>
        <v>50</v>
      </c>
      <c r="O28" s="150">
        <f>L28*$N$3</f>
        <v>50</v>
      </c>
    </row>
    <row r="29" spans="1:15" ht="12.75">
      <c r="A29" s="154"/>
      <c r="B29" s="67">
        <v>2</v>
      </c>
      <c r="C29" s="67">
        <v>2</v>
      </c>
      <c r="D29" s="76">
        <v>0.8</v>
      </c>
      <c r="E29" s="66">
        <f>D29*$L$4</f>
        <v>80</v>
      </c>
      <c r="F29" s="66">
        <f>D29*$M$4</f>
        <v>80</v>
      </c>
      <c r="G29" s="66">
        <f>D29*$N$4</f>
        <v>80</v>
      </c>
      <c r="H29" s="58"/>
      <c r="I29" s="64"/>
      <c r="J29" s="78">
        <v>3</v>
      </c>
      <c r="K29" s="78">
        <v>1</v>
      </c>
      <c r="L29" s="79">
        <v>0.6</v>
      </c>
      <c r="M29" s="80">
        <f>L29*$L$3</f>
        <v>60</v>
      </c>
      <c r="N29" s="80">
        <f>L29*$M$3</f>
        <v>60</v>
      </c>
      <c r="O29" s="150">
        <f>L29*$N$3</f>
        <v>60</v>
      </c>
    </row>
    <row r="30" spans="1:15" ht="12.75">
      <c r="A30" s="154"/>
      <c r="B30" s="67">
        <v>1</v>
      </c>
      <c r="C30" s="67">
        <v>3</v>
      </c>
      <c r="D30" s="76" t="s">
        <v>53</v>
      </c>
      <c r="E30" s="66" t="str">
        <f>$L$4*MID($D$30,1,3)&amp;" - "&amp;$L$4*MID($D$30,5,7)</f>
        <v>90 - 95</v>
      </c>
      <c r="F30" s="66" t="str">
        <f>$M$4*MID(D30,1,3)&amp;" - "&amp;$M$4*MID(D30,5,7)</f>
        <v>90 - 95</v>
      </c>
      <c r="G30" s="66" t="str">
        <f>$N$4*MID(D30,1,3)&amp;" - "&amp;$N$4*MID(D30,5,7)</f>
        <v>90 - 95</v>
      </c>
      <c r="H30" s="58"/>
      <c r="I30" s="64"/>
      <c r="J30" s="78">
        <v>3</v>
      </c>
      <c r="K30" s="78">
        <v>2</v>
      </c>
      <c r="L30" s="79">
        <v>0.7</v>
      </c>
      <c r="M30" s="80">
        <f>L30*$L$3</f>
        <v>70</v>
      </c>
      <c r="N30" s="80">
        <f>L30*$M$3</f>
        <v>70</v>
      </c>
      <c r="O30" s="150">
        <f>L30*$N$3</f>
        <v>70</v>
      </c>
    </row>
    <row r="31" spans="1:15" ht="12.75">
      <c r="A31" s="149" t="s">
        <v>25</v>
      </c>
      <c r="B31" s="78">
        <v>3</v>
      </c>
      <c r="C31" s="78">
        <v>1</v>
      </c>
      <c r="D31" s="79">
        <v>0.5</v>
      </c>
      <c r="E31" s="80">
        <f>D31*$L$3</f>
        <v>50</v>
      </c>
      <c r="F31" s="80">
        <f>D31*$M$3</f>
        <v>50</v>
      </c>
      <c r="G31" s="80">
        <f>D31*$N$3</f>
        <v>50</v>
      </c>
      <c r="H31" s="58"/>
      <c r="I31" s="64"/>
      <c r="J31" s="78">
        <v>2</v>
      </c>
      <c r="K31" s="78">
        <v>5</v>
      </c>
      <c r="L31" s="79">
        <v>0.8</v>
      </c>
      <c r="M31" s="80">
        <f>L31*$L$3</f>
        <v>80</v>
      </c>
      <c r="N31" s="80">
        <f>L31*$M$3</f>
        <v>80</v>
      </c>
      <c r="O31" s="150">
        <f>L31*$N$3</f>
        <v>80</v>
      </c>
    </row>
    <row r="32" spans="1:15" ht="12.75">
      <c r="A32" s="149"/>
      <c r="B32" s="78">
        <v>3</v>
      </c>
      <c r="C32" s="78">
        <v>1</v>
      </c>
      <c r="D32" s="79">
        <v>0.6</v>
      </c>
      <c r="E32" s="80">
        <f>D32*$L$3</f>
        <v>60</v>
      </c>
      <c r="F32" s="80">
        <f>D32*$M$3</f>
        <v>60</v>
      </c>
      <c r="G32" s="80">
        <f>D32*$N$3</f>
        <v>60</v>
      </c>
      <c r="H32" s="58"/>
      <c r="I32" s="57" t="s">
        <v>73</v>
      </c>
      <c r="J32" s="60">
        <v>8</v>
      </c>
      <c r="K32" s="60">
        <v>4</v>
      </c>
      <c r="L32" s="73"/>
      <c r="M32" s="77"/>
      <c r="N32" s="60"/>
      <c r="O32" s="147"/>
    </row>
    <row r="33" spans="1:15" ht="12.75">
      <c r="A33" s="149"/>
      <c r="B33" s="78">
        <v>3</v>
      </c>
      <c r="C33" s="78">
        <v>1</v>
      </c>
      <c r="D33" s="79">
        <v>0.7</v>
      </c>
      <c r="E33" s="80">
        <f>D33*$L$3</f>
        <v>70</v>
      </c>
      <c r="F33" s="80">
        <f>D33*$M$3</f>
        <v>70</v>
      </c>
      <c r="G33" s="80">
        <f>D33*$N$3</f>
        <v>70</v>
      </c>
      <c r="H33" s="58"/>
      <c r="I33" s="63" t="s">
        <v>48</v>
      </c>
      <c r="J33" s="67">
        <v>3</v>
      </c>
      <c r="K33" s="67">
        <v>1</v>
      </c>
      <c r="L33" s="76">
        <v>0.5</v>
      </c>
      <c r="M33" s="66">
        <f>L33*$L$4</f>
        <v>50</v>
      </c>
      <c r="N33" s="66">
        <f>L33*$M$4</f>
        <v>50</v>
      </c>
      <c r="O33" s="153">
        <f>L33*$N$4</f>
        <v>50</v>
      </c>
    </row>
    <row r="34" spans="1:15" ht="12.75">
      <c r="A34" s="149"/>
      <c r="B34" s="78">
        <v>3</v>
      </c>
      <c r="C34" s="78">
        <v>6</v>
      </c>
      <c r="D34" s="79">
        <v>0.8</v>
      </c>
      <c r="E34" s="80">
        <f>D34*$L$3</f>
        <v>80</v>
      </c>
      <c r="F34" s="80">
        <f>D34*$M$3</f>
        <v>80</v>
      </c>
      <c r="G34" s="80">
        <f>D34*$N$3</f>
        <v>80</v>
      </c>
      <c r="H34" s="58"/>
      <c r="I34" s="63"/>
      <c r="J34" s="67">
        <v>3</v>
      </c>
      <c r="K34" s="67">
        <v>1</v>
      </c>
      <c r="L34" s="76">
        <v>0.6</v>
      </c>
      <c r="M34" s="66">
        <f>L34*$L$4</f>
        <v>60</v>
      </c>
      <c r="N34" s="66">
        <f>L34*$M$4</f>
        <v>60</v>
      </c>
      <c r="O34" s="153">
        <f>L34*$N$4</f>
        <v>60</v>
      </c>
    </row>
    <row r="35" spans="1:15" ht="12.75">
      <c r="A35" s="154" t="s">
        <v>32</v>
      </c>
      <c r="B35" s="67">
        <v>3</v>
      </c>
      <c r="C35" s="67">
        <v>1</v>
      </c>
      <c r="D35" s="76">
        <v>0.65</v>
      </c>
      <c r="E35" s="67">
        <f>D35*$L$4</f>
        <v>65</v>
      </c>
      <c r="F35" s="67">
        <f>D35*$M$4</f>
        <v>65</v>
      </c>
      <c r="G35" s="67">
        <f>D35*$N$4</f>
        <v>65</v>
      </c>
      <c r="H35" s="58"/>
      <c r="I35" s="63"/>
      <c r="J35" s="67">
        <v>3</v>
      </c>
      <c r="K35" s="67">
        <v>2</v>
      </c>
      <c r="L35" s="76">
        <v>0.7</v>
      </c>
      <c r="M35" s="66">
        <f>L35*$L$4</f>
        <v>70</v>
      </c>
      <c r="N35" s="66">
        <f>L35*$M$4</f>
        <v>70</v>
      </c>
      <c r="O35" s="153">
        <f>L35*$N$4</f>
        <v>70</v>
      </c>
    </row>
    <row r="36" spans="1:15" ht="12.75">
      <c r="A36" s="154"/>
      <c r="B36" s="67">
        <v>3</v>
      </c>
      <c r="C36" s="67">
        <v>2</v>
      </c>
      <c r="D36" s="76">
        <v>0.75</v>
      </c>
      <c r="E36" s="67">
        <f>D36*$L$4</f>
        <v>75</v>
      </c>
      <c r="F36" s="67">
        <f>D36*$M$4</f>
        <v>75</v>
      </c>
      <c r="G36" s="67">
        <f>D36*$N$4</f>
        <v>75</v>
      </c>
      <c r="H36" s="58"/>
      <c r="I36" s="63"/>
      <c r="J36" s="67">
        <v>2</v>
      </c>
      <c r="K36" s="67">
        <v>5</v>
      </c>
      <c r="L36" s="76">
        <v>0.8</v>
      </c>
      <c r="M36" s="66">
        <f>L36*$L$4</f>
        <v>80</v>
      </c>
      <c r="N36" s="66">
        <f>L36*$M$4</f>
        <v>80</v>
      </c>
      <c r="O36" s="153">
        <f>L36*$N$4</f>
        <v>80</v>
      </c>
    </row>
    <row r="37" spans="1:15" ht="12.75">
      <c r="A37" s="154"/>
      <c r="B37" s="67">
        <v>3</v>
      </c>
      <c r="C37" s="67">
        <v>4</v>
      </c>
      <c r="D37" s="76">
        <v>0.85</v>
      </c>
      <c r="E37" s="67">
        <f>D37*$L$4</f>
        <v>85</v>
      </c>
      <c r="F37" s="67">
        <f>D37*$M$4</f>
        <v>85</v>
      </c>
      <c r="G37" s="67">
        <f>D37*$N$4</f>
        <v>85</v>
      </c>
      <c r="H37" s="58"/>
      <c r="I37" s="55" t="s">
        <v>10</v>
      </c>
      <c r="J37" s="62">
        <v>8</v>
      </c>
      <c r="K37" s="62">
        <v>3</v>
      </c>
      <c r="L37" s="20"/>
      <c r="M37" s="77"/>
      <c r="N37" s="62"/>
      <c r="O37" s="152"/>
    </row>
    <row r="38" spans="1:15" ht="12.75">
      <c r="A38" s="145" t="s">
        <v>10</v>
      </c>
      <c r="B38" s="62">
        <v>8</v>
      </c>
      <c r="C38" s="62">
        <v>3</v>
      </c>
      <c r="D38" s="20"/>
      <c r="E38" s="77"/>
      <c r="F38" s="62"/>
      <c r="G38" s="62"/>
      <c r="H38" s="58"/>
      <c r="I38" s="58"/>
      <c r="J38" s="87"/>
      <c r="K38" s="87"/>
      <c r="L38" s="87"/>
      <c r="M38" s="87"/>
      <c r="N38" s="87"/>
      <c r="O38" s="143"/>
    </row>
    <row r="39" spans="1:15" ht="13.5" thickBot="1">
      <c r="A39" s="155"/>
      <c r="B39" s="156"/>
      <c r="C39" s="156"/>
      <c r="D39" s="157"/>
      <c r="E39" s="158"/>
      <c r="F39" s="156"/>
      <c r="G39" s="156"/>
      <c r="H39" s="159"/>
      <c r="I39" s="159"/>
      <c r="J39" s="156"/>
      <c r="K39" s="156"/>
      <c r="L39" s="156"/>
      <c r="M39" s="156"/>
      <c r="N39" s="156"/>
      <c r="O39" s="160"/>
    </row>
    <row r="40" spans="1:15" ht="12.75">
      <c r="A40" s="161"/>
      <c r="B40" s="136"/>
      <c r="C40" s="136"/>
      <c r="D40" s="137"/>
      <c r="E40" s="138"/>
      <c r="F40" s="136"/>
      <c r="G40" s="136"/>
      <c r="H40" s="139"/>
      <c r="I40" s="139"/>
      <c r="J40" s="136"/>
      <c r="K40" s="140">
        <f aca="true" t="shared" si="0" ref="K40:N43">K1</f>
        <v>0</v>
      </c>
      <c r="L40" s="140" t="str">
        <f t="shared" si="0"/>
        <v>Full gear</v>
      </c>
      <c r="M40" s="140" t="str">
        <f t="shared" si="0"/>
        <v>Partial gear/Partial ROM</v>
      </c>
      <c r="N40" s="140" t="str">
        <f t="shared" si="0"/>
        <v>Raw Maxes</v>
      </c>
      <c r="O40" s="141"/>
    </row>
    <row r="41" spans="1:15" ht="12.75">
      <c r="A41" s="142"/>
      <c r="B41" s="87"/>
      <c r="C41" s="87"/>
      <c r="D41" s="95"/>
      <c r="E41" s="86"/>
      <c r="F41" s="87"/>
      <c r="G41" s="87"/>
      <c r="H41" s="58"/>
      <c r="I41" s="58"/>
      <c r="J41" s="87"/>
      <c r="K41" s="62" t="str">
        <f t="shared" si="0"/>
        <v>Squat</v>
      </c>
      <c r="L41" s="62">
        <f t="shared" si="0"/>
        <v>100</v>
      </c>
      <c r="M41" s="62">
        <f t="shared" si="0"/>
        <v>100</v>
      </c>
      <c r="N41" s="62">
        <f t="shared" si="0"/>
        <v>100</v>
      </c>
      <c r="O41" s="143"/>
    </row>
    <row r="42" spans="1:15" ht="18">
      <c r="A42" s="144" t="s">
        <v>35</v>
      </c>
      <c r="B42" s="87"/>
      <c r="C42" s="87"/>
      <c r="D42" s="95"/>
      <c r="E42" s="86"/>
      <c r="F42" s="87"/>
      <c r="G42" s="87"/>
      <c r="H42" s="58"/>
      <c r="I42" s="58"/>
      <c r="J42" s="87"/>
      <c r="K42" s="62" t="str">
        <f t="shared" si="0"/>
        <v>bench</v>
      </c>
      <c r="L42" s="62">
        <f t="shared" si="0"/>
        <v>100</v>
      </c>
      <c r="M42" s="62">
        <f t="shared" si="0"/>
        <v>100</v>
      </c>
      <c r="N42" s="62">
        <f t="shared" si="0"/>
        <v>100</v>
      </c>
      <c r="O42" s="143"/>
    </row>
    <row r="43" spans="1:15" ht="12.75">
      <c r="A43" s="142"/>
      <c r="B43" s="87"/>
      <c r="C43" s="87"/>
      <c r="D43" s="95"/>
      <c r="E43" s="86"/>
      <c r="F43" s="87"/>
      <c r="G43" s="87"/>
      <c r="H43" s="58"/>
      <c r="I43" s="58"/>
      <c r="J43" s="87"/>
      <c r="K43" s="62" t="str">
        <f t="shared" si="0"/>
        <v>deadlift</v>
      </c>
      <c r="L43" s="62">
        <f t="shared" si="0"/>
        <v>100</v>
      </c>
      <c r="M43" s="62">
        <f t="shared" si="0"/>
        <v>100</v>
      </c>
      <c r="N43" s="62">
        <f t="shared" si="0"/>
        <v>100</v>
      </c>
      <c r="O43" s="143"/>
    </row>
    <row r="44" spans="1:15" ht="20.25">
      <c r="A44" s="144" t="s">
        <v>37</v>
      </c>
      <c r="B44" s="87"/>
      <c r="C44" s="87"/>
      <c r="D44" s="95"/>
      <c r="E44" s="86"/>
      <c r="F44" s="87"/>
      <c r="G44" s="87"/>
      <c r="H44" s="58"/>
      <c r="I44" s="58"/>
      <c r="J44" s="87"/>
      <c r="K44" s="87"/>
      <c r="L44" s="87"/>
      <c r="M44" s="97" t="s">
        <v>67</v>
      </c>
      <c r="N44" s="87"/>
      <c r="O44" s="143"/>
    </row>
    <row r="45" spans="1:15" ht="18">
      <c r="A45" s="142"/>
      <c r="B45" s="87"/>
      <c r="C45" s="87"/>
      <c r="D45" s="95"/>
      <c r="E45" s="86"/>
      <c r="F45" s="87"/>
      <c r="G45" s="87"/>
      <c r="H45" s="58"/>
      <c r="I45" s="98" t="s">
        <v>40</v>
      </c>
      <c r="J45" s="87"/>
      <c r="K45" s="87"/>
      <c r="L45" s="92"/>
      <c r="M45" s="86"/>
      <c r="N45" s="87"/>
      <c r="O45" s="143"/>
    </row>
    <row r="46" spans="1:15" ht="12.75">
      <c r="A46" s="145"/>
      <c r="B46" s="218" t="s">
        <v>6</v>
      </c>
      <c r="C46" s="218" t="s">
        <v>7</v>
      </c>
      <c r="D46" s="20" t="s">
        <v>8</v>
      </c>
      <c r="E46" s="59" t="s">
        <v>62</v>
      </c>
      <c r="F46" s="60" t="s">
        <v>60</v>
      </c>
      <c r="G46" s="60" t="s">
        <v>61</v>
      </c>
      <c r="H46" s="58"/>
      <c r="I46" s="58"/>
      <c r="J46" s="87"/>
      <c r="K46" s="87"/>
      <c r="L46" s="92"/>
      <c r="M46" s="86"/>
      <c r="N46" s="87"/>
      <c r="O46" s="143"/>
    </row>
    <row r="47" spans="1:15" ht="12.75">
      <c r="A47" s="149" t="s">
        <v>25</v>
      </c>
      <c r="B47" s="78">
        <v>3</v>
      </c>
      <c r="C47" s="78">
        <v>1</v>
      </c>
      <c r="D47" s="79">
        <v>0.55</v>
      </c>
      <c r="E47" s="80">
        <f>D47*$L$3</f>
        <v>55.00000000000001</v>
      </c>
      <c r="F47" s="80">
        <f>D47*$M$3</f>
        <v>55.00000000000001</v>
      </c>
      <c r="G47" s="80">
        <f>D47*$N$3</f>
        <v>55.00000000000001</v>
      </c>
      <c r="H47" s="58"/>
      <c r="I47" s="55"/>
      <c r="J47" s="218" t="s">
        <v>6</v>
      </c>
      <c r="K47" s="218" t="s">
        <v>7</v>
      </c>
      <c r="L47" s="20" t="s">
        <v>8</v>
      </c>
      <c r="M47" s="59" t="s">
        <v>62</v>
      </c>
      <c r="N47" s="60" t="s">
        <v>60</v>
      </c>
      <c r="O47" s="147" t="s">
        <v>61</v>
      </c>
    </row>
    <row r="48" spans="1:15" ht="12.75">
      <c r="A48" s="149"/>
      <c r="B48" s="78">
        <v>3</v>
      </c>
      <c r="C48" s="78">
        <v>1</v>
      </c>
      <c r="D48" s="79">
        <v>0.65</v>
      </c>
      <c r="E48" s="80">
        <f>D48*$L$3</f>
        <v>65</v>
      </c>
      <c r="F48" s="80">
        <f>D48*$M$3</f>
        <v>65</v>
      </c>
      <c r="G48" s="80">
        <f>D48*$N$3</f>
        <v>65</v>
      </c>
      <c r="H48" s="58"/>
      <c r="I48" s="64" t="s">
        <v>25</v>
      </c>
      <c r="J48" s="78">
        <v>3</v>
      </c>
      <c r="K48" s="78">
        <v>1</v>
      </c>
      <c r="L48" s="79">
        <v>0.5</v>
      </c>
      <c r="M48" s="80">
        <f>L48*$L$3</f>
        <v>50</v>
      </c>
      <c r="N48" s="80">
        <f>L48*$M$3</f>
        <v>50</v>
      </c>
      <c r="O48" s="150">
        <f>L48*$N$3</f>
        <v>50</v>
      </c>
    </row>
    <row r="49" spans="1:15" ht="12.75">
      <c r="A49" s="149"/>
      <c r="B49" s="78">
        <v>3</v>
      </c>
      <c r="C49" s="78">
        <v>2</v>
      </c>
      <c r="D49" s="79">
        <v>0.75</v>
      </c>
      <c r="E49" s="80">
        <f>D49*$L$3</f>
        <v>75</v>
      </c>
      <c r="F49" s="80">
        <f>D49*$M$3</f>
        <v>75</v>
      </c>
      <c r="G49" s="80">
        <f>D49*$N$3</f>
        <v>75</v>
      </c>
      <c r="H49" s="58"/>
      <c r="I49" s="64"/>
      <c r="J49" s="78">
        <v>3</v>
      </c>
      <c r="K49" s="78">
        <v>1</v>
      </c>
      <c r="L49" s="79">
        <v>0.6</v>
      </c>
      <c r="M49" s="80">
        <f>L49*$L$3</f>
        <v>60</v>
      </c>
      <c r="N49" s="80">
        <f>L49*$M$3</f>
        <v>60</v>
      </c>
      <c r="O49" s="150">
        <f>L49*$N$3</f>
        <v>60</v>
      </c>
    </row>
    <row r="50" spans="1:15" ht="12.75">
      <c r="A50" s="149"/>
      <c r="B50" s="78">
        <v>2</v>
      </c>
      <c r="C50" s="78">
        <v>4</v>
      </c>
      <c r="D50" s="79">
        <v>0.85</v>
      </c>
      <c r="E50" s="80">
        <f>D50*$L$3</f>
        <v>85</v>
      </c>
      <c r="F50" s="80">
        <f>D50*$M$3</f>
        <v>85</v>
      </c>
      <c r="G50" s="80">
        <f>D50*$N$3</f>
        <v>85</v>
      </c>
      <c r="H50" s="58"/>
      <c r="I50" s="64"/>
      <c r="J50" s="78">
        <v>3</v>
      </c>
      <c r="K50" s="78">
        <v>2</v>
      </c>
      <c r="L50" s="79">
        <v>0.7</v>
      </c>
      <c r="M50" s="80">
        <f>L50*$L$3</f>
        <v>70</v>
      </c>
      <c r="N50" s="80">
        <f>L50*$M$3</f>
        <v>70</v>
      </c>
      <c r="O50" s="150">
        <f>L50*$N$3</f>
        <v>70</v>
      </c>
    </row>
    <row r="51" spans="1:15" ht="12.75">
      <c r="A51" s="146" t="s">
        <v>4</v>
      </c>
      <c r="B51" s="69">
        <v>3</v>
      </c>
      <c r="C51" s="69">
        <v>1</v>
      </c>
      <c r="D51" s="74">
        <v>0.55</v>
      </c>
      <c r="E51" s="70">
        <f>D51*$L$2</f>
        <v>55.00000000000001</v>
      </c>
      <c r="F51" s="70">
        <f>D51*$M$2</f>
        <v>55.00000000000001</v>
      </c>
      <c r="G51" s="70">
        <f>D51*$N$2</f>
        <v>55.00000000000001</v>
      </c>
      <c r="H51" s="58"/>
      <c r="I51" s="64"/>
      <c r="J51" s="78">
        <v>2</v>
      </c>
      <c r="K51" s="78">
        <v>5</v>
      </c>
      <c r="L51" s="79">
        <v>0.8</v>
      </c>
      <c r="M51" s="80">
        <f>L51*$L$3</f>
        <v>80</v>
      </c>
      <c r="N51" s="80">
        <f>L51*$M$3</f>
        <v>80</v>
      </c>
      <c r="O51" s="150">
        <f>L51*$N$3</f>
        <v>80</v>
      </c>
    </row>
    <row r="52" spans="1:15" ht="12.75">
      <c r="A52" s="146"/>
      <c r="B52" s="69">
        <v>3</v>
      </c>
      <c r="C52" s="69">
        <v>1</v>
      </c>
      <c r="D52" s="74">
        <v>0.65</v>
      </c>
      <c r="E52" s="70">
        <f>D52*$L$2</f>
        <v>65</v>
      </c>
      <c r="F52" s="70">
        <f>D52*$M$2</f>
        <v>65</v>
      </c>
      <c r="G52" s="70">
        <f>D52*$N$2</f>
        <v>65</v>
      </c>
      <c r="H52" s="58"/>
      <c r="I52" s="56" t="s">
        <v>4</v>
      </c>
      <c r="J52" s="69">
        <v>3</v>
      </c>
      <c r="K52" s="69">
        <v>1</v>
      </c>
      <c r="L52" s="74">
        <v>0.5</v>
      </c>
      <c r="M52" s="70">
        <f>L52*$L$2</f>
        <v>50</v>
      </c>
      <c r="N52" s="70">
        <f>L52*$M$2</f>
        <v>50</v>
      </c>
      <c r="O52" s="148">
        <f>L52*$N$2</f>
        <v>50</v>
      </c>
    </row>
    <row r="53" spans="1:15" ht="12.75">
      <c r="A53" s="146"/>
      <c r="B53" s="69">
        <v>3</v>
      </c>
      <c r="C53" s="69">
        <v>2</v>
      </c>
      <c r="D53" s="74">
        <v>0.75</v>
      </c>
      <c r="E53" s="70">
        <f>D53*$L$2</f>
        <v>75</v>
      </c>
      <c r="F53" s="70">
        <f>D53*$M$2</f>
        <v>75</v>
      </c>
      <c r="G53" s="70">
        <f>D53*$N$2</f>
        <v>75</v>
      </c>
      <c r="H53" s="58"/>
      <c r="I53" s="56"/>
      <c r="J53" s="69">
        <v>3</v>
      </c>
      <c r="K53" s="69">
        <v>1</v>
      </c>
      <c r="L53" s="74">
        <v>0.6</v>
      </c>
      <c r="M53" s="70">
        <f>L53*$L$2</f>
        <v>60</v>
      </c>
      <c r="N53" s="70">
        <f>L53*$M$2</f>
        <v>60</v>
      </c>
      <c r="O53" s="148">
        <f>L53*$N$2</f>
        <v>60</v>
      </c>
    </row>
    <row r="54" spans="1:15" ht="12.75">
      <c r="A54" s="146"/>
      <c r="B54" s="69">
        <v>2</v>
      </c>
      <c r="C54" s="69">
        <v>3</v>
      </c>
      <c r="D54" s="74">
        <v>0.85</v>
      </c>
      <c r="E54" s="70">
        <f>D54*$L$2</f>
        <v>85</v>
      </c>
      <c r="F54" s="70">
        <f>D54*$M$2</f>
        <v>85</v>
      </c>
      <c r="G54" s="70">
        <f>D54*$N$2</f>
        <v>85</v>
      </c>
      <c r="H54" s="58"/>
      <c r="I54" s="56"/>
      <c r="J54" s="69">
        <v>3</v>
      </c>
      <c r="K54" s="69">
        <v>2</v>
      </c>
      <c r="L54" s="74">
        <v>0.7</v>
      </c>
      <c r="M54" s="70">
        <f>L54*$L$2</f>
        <v>70</v>
      </c>
      <c r="N54" s="70">
        <f>L54*$M$2</f>
        <v>70</v>
      </c>
      <c r="O54" s="148">
        <f>L54*$N$2</f>
        <v>70</v>
      </c>
    </row>
    <row r="55" spans="1:15" ht="12.75">
      <c r="A55" s="146"/>
      <c r="B55" s="69">
        <v>3</v>
      </c>
      <c r="C55" s="69">
        <v>2</v>
      </c>
      <c r="D55" s="74">
        <v>0.8</v>
      </c>
      <c r="E55" s="70">
        <f>D55*$L$2</f>
        <v>80</v>
      </c>
      <c r="F55" s="70">
        <f>D55*$M$2</f>
        <v>80</v>
      </c>
      <c r="G55" s="70">
        <f>D55*$N$2</f>
        <v>80</v>
      </c>
      <c r="H55" s="58"/>
      <c r="I55" s="56"/>
      <c r="J55" s="69">
        <v>3</v>
      </c>
      <c r="K55" s="69">
        <v>5</v>
      </c>
      <c r="L55" s="74">
        <v>0.8</v>
      </c>
      <c r="M55" s="70">
        <f>L55*$L$2</f>
        <v>80</v>
      </c>
      <c r="N55" s="70">
        <f>L55*$M$2</f>
        <v>80</v>
      </c>
      <c r="O55" s="148">
        <f>L55*$N$2</f>
        <v>80</v>
      </c>
    </row>
    <row r="56" spans="1:15" ht="12.75">
      <c r="A56" s="149" t="s">
        <v>25</v>
      </c>
      <c r="B56" s="78">
        <v>3</v>
      </c>
      <c r="C56" s="78">
        <v>1</v>
      </c>
      <c r="D56" s="79">
        <v>0.5</v>
      </c>
      <c r="E56" s="78">
        <f>D56*$L$3</f>
        <v>50</v>
      </c>
      <c r="F56" s="78">
        <f>D56*$M$3</f>
        <v>50</v>
      </c>
      <c r="G56" s="78">
        <f>D56*$N$3</f>
        <v>50</v>
      </c>
      <c r="H56" s="58"/>
      <c r="I56" s="64" t="s">
        <v>25</v>
      </c>
      <c r="J56" s="78">
        <v>3</v>
      </c>
      <c r="K56" s="78">
        <v>1</v>
      </c>
      <c r="L56" s="79">
        <v>0.55</v>
      </c>
      <c r="M56" s="80">
        <f>L56*$L$3</f>
        <v>55.00000000000001</v>
      </c>
      <c r="N56" s="80">
        <f>L56*$M$3</f>
        <v>55.00000000000001</v>
      </c>
      <c r="O56" s="150">
        <f>L56*$N$3</f>
        <v>55.00000000000001</v>
      </c>
    </row>
    <row r="57" spans="1:15" ht="12.75">
      <c r="A57" s="149"/>
      <c r="B57" s="78">
        <v>3</v>
      </c>
      <c r="C57" s="78">
        <v>1</v>
      </c>
      <c r="D57" s="79">
        <v>0.6</v>
      </c>
      <c r="E57" s="78">
        <f>D57*$L$3</f>
        <v>60</v>
      </c>
      <c r="F57" s="78">
        <f>D57*$M$3</f>
        <v>60</v>
      </c>
      <c r="G57" s="78">
        <f>D57*$N$3</f>
        <v>60</v>
      </c>
      <c r="H57" s="58"/>
      <c r="I57" s="64"/>
      <c r="J57" s="78">
        <v>3</v>
      </c>
      <c r="K57" s="78">
        <v>1</v>
      </c>
      <c r="L57" s="79">
        <v>0.65</v>
      </c>
      <c r="M57" s="80">
        <f>L57*$L$3</f>
        <v>65</v>
      </c>
      <c r="N57" s="80">
        <f>L57*$M$3</f>
        <v>65</v>
      </c>
      <c r="O57" s="150">
        <f>L57*$N$3</f>
        <v>65</v>
      </c>
    </row>
    <row r="58" spans="1:15" ht="12.75">
      <c r="A58" s="149"/>
      <c r="B58" s="78">
        <v>3</v>
      </c>
      <c r="C58" s="78">
        <v>1</v>
      </c>
      <c r="D58" s="79">
        <v>0.7</v>
      </c>
      <c r="E58" s="78">
        <f>D58*$L$3</f>
        <v>70</v>
      </c>
      <c r="F58" s="78">
        <f>D58*$M$3</f>
        <v>70</v>
      </c>
      <c r="G58" s="78">
        <f>D58*$N$3</f>
        <v>70</v>
      </c>
      <c r="H58" s="58"/>
      <c r="I58" s="64"/>
      <c r="J58" s="78">
        <v>3</v>
      </c>
      <c r="K58" s="78">
        <v>4</v>
      </c>
      <c r="L58" s="79">
        <v>0.75</v>
      </c>
      <c r="M58" s="80">
        <f>L58*$L$3</f>
        <v>75</v>
      </c>
      <c r="N58" s="80">
        <f>L58*$M$3</f>
        <v>75</v>
      </c>
      <c r="O58" s="150">
        <f>L58*$N$3</f>
        <v>75</v>
      </c>
    </row>
    <row r="59" spans="1:15" ht="12.75">
      <c r="A59" s="149"/>
      <c r="B59" s="78">
        <v>3</v>
      </c>
      <c r="C59" s="78">
        <v>4</v>
      </c>
      <c r="D59" s="79">
        <v>0.8</v>
      </c>
      <c r="E59" s="78">
        <f>D59*$L$3</f>
        <v>80</v>
      </c>
      <c r="F59" s="78">
        <f>D59*$M$3</f>
        <v>80</v>
      </c>
      <c r="G59" s="78">
        <f>D59*$N$3</f>
        <v>80</v>
      </c>
      <c r="H59" s="58"/>
      <c r="I59" s="55" t="s">
        <v>73</v>
      </c>
      <c r="J59" s="62">
        <v>8</v>
      </c>
      <c r="K59" s="62">
        <v>4</v>
      </c>
      <c r="L59" s="20"/>
      <c r="M59" s="59"/>
      <c r="N59" s="62"/>
      <c r="O59" s="152"/>
    </row>
    <row r="60" spans="1:15" ht="12.75">
      <c r="A60" s="145" t="s">
        <v>73</v>
      </c>
      <c r="B60" s="62">
        <v>8</v>
      </c>
      <c r="C60" s="62">
        <v>4</v>
      </c>
      <c r="D60" s="20"/>
      <c r="E60" s="59"/>
      <c r="F60" s="62"/>
      <c r="G60" s="62"/>
      <c r="H60" s="58"/>
      <c r="I60" s="55" t="s">
        <v>75</v>
      </c>
      <c r="J60" s="62">
        <v>5</v>
      </c>
      <c r="K60" s="62">
        <v>4</v>
      </c>
      <c r="L60" s="20"/>
      <c r="M60" s="77"/>
      <c r="N60" s="62"/>
      <c r="O60" s="152"/>
    </row>
    <row r="61" spans="1:15" ht="12.75">
      <c r="A61" s="145" t="s">
        <v>89</v>
      </c>
      <c r="B61" s="62">
        <v>8</v>
      </c>
      <c r="C61" s="62">
        <v>3</v>
      </c>
      <c r="D61" s="20"/>
      <c r="E61" s="59"/>
      <c r="F61" s="62"/>
      <c r="G61" s="62"/>
      <c r="H61" s="58"/>
      <c r="I61" s="58"/>
      <c r="J61" s="87"/>
      <c r="K61" s="87"/>
      <c r="L61" s="92"/>
      <c r="M61" s="86"/>
      <c r="N61" s="87"/>
      <c r="O61" s="143"/>
    </row>
    <row r="62" spans="1:15" ht="18">
      <c r="A62" s="142"/>
      <c r="B62" s="87"/>
      <c r="C62" s="87"/>
      <c r="D62" s="95"/>
      <c r="E62" s="86"/>
      <c r="F62" s="87"/>
      <c r="G62" s="87"/>
      <c r="H62" s="58"/>
      <c r="I62" s="98" t="s">
        <v>41</v>
      </c>
      <c r="J62" s="87"/>
      <c r="K62" s="87"/>
      <c r="L62" s="92"/>
      <c r="M62" s="86"/>
      <c r="N62" s="87"/>
      <c r="O62" s="143"/>
    </row>
    <row r="63" spans="1:15" ht="18">
      <c r="A63" s="144" t="s">
        <v>38</v>
      </c>
      <c r="B63" s="87"/>
      <c r="C63" s="87"/>
      <c r="D63" s="95"/>
      <c r="E63" s="86"/>
      <c r="F63" s="87"/>
      <c r="G63" s="87"/>
      <c r="H63" s="58"/>
      <c r="I63" s="58"/>
      <c r="J63" s="87"/>
      <c r="K63" s="87"/>
      <c r="L63" s="92"/>
      <c r="M63" s="86"/>
      <c r="N63" s="87"/>
      <c r="O63" s="143"/>
    </row>
    <row r="64" spans="1:15" ht="12.75">
      <c r="A64" s="142" t="s">
        <v>54</v>
      </c>
      <c r="B64" s="87"/>
      <c r="C64" s="87"/>
      <c r="D64" s="95"/>
      <c r="E64" s="86"/>
      <c r="F64" s="87"/>
      <c r="G64" s="87"/>
      <c r="H64" s="58"/>
      <c r="I64" s="55"/>
      <c r="J64" s="218" t="s">
        <v>6</v>
      </c>
      <c r="K64" s="218" t="s">
        <v>7</v>
      </c>
      <c r="L64" s="20" t="s">
        <v>8</v>
      </c>
      <c r="M64" s="59" t="s">
        <v>62</v>
      </c>
      <c r="N64" s="60" t="s">
        <v>60</v>
      </c>
      <c r="O64" s="147" t="s">
        <v>61</v>
      </c>
    </row>
    <row r="65" spans="1:15" ht="18">
      <c r="A65" s="144" t="s">
        <v>39</v>
      </c>
      <c r="B65" s="87"/>
      <c r="C65" s="87"/>
      <c r="D65" s="95"/>
      <c r="E65" s="86"/>
      <c r="F65" s="87"/>
      <c r="G65" s="87"/>
      <c r="H65" s="58"/>
      <c r="I65" s="63" t="s">
        <v>11</v>
      </c>
      <c r="J65" s="67">
        <v>3</v>
      </c>
      <c r="K65" s="67">
        <v>1</v>
      </c>
      <c r="L65" s="76">
        <v>0.5</v>
      </c>
      <c r="M65" s="66">
        <f>L65*$L$4</f>
        <v>50</v>
      </c>
      <c r="N65" s="66">
        <f>L65*$M$4</f>
        <v>50</v>
      </c>
      <c r="O65" s="153">
        <f>L65*$N$4</f>
        <v>50</v>
      </c>
    </row>
    <row r="66" spans="1:15" ht="12.75">
      <c r="A66" s="142"/>
      <c r="B66" s="87"/>
      <c r="C66" s="87"/>
      <c r="D66" s="95"/>
      <c r="E66" s="86"/>
      <c r="F66" s="87"/>
      <c r="G66" s="87"/>
      <c r="H66" s="58"/>
      <c r="I66" s="63"/>
      <c r="J66" s="67">
        <v>3</v>
      </c>
      <c r="K66" s="67">
        <v>1</v>
      </c>
      <c r="L66" s="76">
        <v>0.6</v>
      </c>
      <c r="M66" s="66">
        <f>L66*$L$4</f>
        <v>60</v>
      </c>
      <c r="N66" s="66">
        <f>L66*$M$4</f>
        <v>60</v>
      </c>
      <c r="O66" s="153">
        <f>L66*$N$4</f>
        <v>60</v>
      </c>
    </row>
    <row r="67" spans="1:15" ht="12.75">
      <c r="A67" s="145"/>
      <c r="B67" s="218" t="s">
        <v>6</v>
      </c>
      <c r="C67" s="218" t="s">
        <v>7</v>
      </c>
      <c r="D67" s="20" t="s">
        <v>8</v>
      </c>
      <c r="E67" s="59" t="s">
        <v>62</v>
      </c>
      <c r="F67" s="60" t="s">
        <v>60</v>
      </c>
      <c r="G67" s="60" t="s">
        <v>61</v>
      </c>
      <c r="H67" s="58"/>
      <c r="I67" s="63"/>
      <c r="J67" s="67">
        <v>3</v>
      </c>
      <c r="K67" s="67">
        <v>2</v>
      </c>
      <c r="L67" s="76">
        <v>0.7</v>
      </c>
      <c r="M67" s="66">
        <f>L67*$L$4</f>
        <v>70</v>
      </c>
      <c r="N67" s="66">
        <f>L67*$M$4</f>
        <v>70</v>
      </c>
      <c r="O67" s="153">
        <f>L67*$N$4</f>
        <v>70</v>
      </c>
    </row>
    <row r="68" spans="1:15" ht="12.75">
      <c r="A68" s="149" t="s">
        <v>25</v>
      </c>
      <c r="B68" s="78">
        <v>3</v>
      </c>
      <c r="C68" s="78">
        <v>1</v>
      </c>
      <c r="D68" s="79">
        <v>0.5</v>
      </c>
      <c r="E68" s="80">
        <f>D68*$L$3</f>
        <v>50</v>
      </c>
      <c r="F68" s="80">
        <f>D68*$M$3</f>
        <v>50</v>
      </c>
      <c r="G68" s="80">
        <f>D68*$N$3</f>
        <v>50</v>
      </c>
      <c r="H68" s="58"/>
      <c r="I68" s="63"/>
      <c r="J68" s="67">
        <v>3</v>
      </c>
      <c r="K68" s="67">
        <v>5</v>
      </c>
      <c r="L68" s="76">
        <v>0.8</v>
      </c>
      <c r="M68" s="66">
        <f>L68*$L$4</f>
        <v>80</v>
      </c>
      <c r="N68" s="66">
        <f>L68*$M$4</f>
        <v>80</v>
      </c>
      <c r="O68" s="153">
        <f>L68*$N$4</f>
        <v>80</v>
      </c>
    </row>
    <row r="69" spans="1:15" ht="12.75">
      <c r="A69" s="149"/>
      <c r="B69" s="78">
        <v>3</v>
      </c>
      <c r="C69" s="78">
        <v>1</v>
      </c>
      <c r="D69" s="79">
        <v>0.6</v>
      </c>
      <c r="E69" s="80">
        <f>D69*$L$3</f>
        <v>60</v>
      </c>
      <c r="F69" s="80">
        <f>D69*$M$3</f>
        <v>60</v>
      </c>
      <c r="G69" s="80">
        <f>D69*$N$3</f>
        <v>60</v>
      </c>
      <c r="H69" s="58"/>
      <c r="I69" s="57" t="s">
        <v>56</v>
      </c>
      <c r="J69" s="60">
        <v>3</v>
      </c>
      <c r="K69" s="60">
        <v>5</v>
      </c>
      <c r="L69" s="73"/>
      <c r="M69" s="77"/>
      <c r="N69" s="77"/>
      <c r="O69" s="162"/>
    </row>
    <row r="70" spans="1:15" ht="12.75">
      <c r="A70" s="149"/>
      <c r="B70" s="78">
        <v>3</v>
      </c>
      <c r="C70" s="78">
        <v>2</v>
      </c>
      <c r="D70" s="79">
        <v>0.7</v>
      </c>
      <c r="E70" s="80">
        <f>D70*$L$3</f>
        <v>70</v>
      </c>
      <c r="F70" s="80">
        <f>D70*$M$3</f>
        <v>70</v>
      </c>
      <c r="G70" s="80">
        <f>D70*$N$3</f>
        <v>70</v>
      </c>
      <c r="H70" s="58"/>
      <c r="I70" s="57" t="s">
        <v>28</v>
      </c>
      <c r="J70" s="60">
        <v>3</v>
      </c>
      <c r="K70" s="60">
        <v>5</v>
      </c>
      <c r="L70" s="73"/>
      <c r="M70" s="77"/>
      <c r="N70" s="60"/>
      <c r="O70" s="147"/>
    </row>
    <row r="71" spans="1:15" ht="12.75">
      <c r="A71" s="149"/>
      <c r="B71" s="78">
        <v>3</v>
      </c>
      <c r="C71" s="78">
        <v>6</v>
      </c>
      <c r="D71" s="79">
        <v>0.8</v>
      </c>
      <c r="E71" s="80">
        <f>D71*$L$3</f>
        <v>80</v>
      </c>
      <c r="F71" s="80">
        <f>D71*$M$3</f>
        <v>80</v>
      </c>
      <c r="G71" s="80">
        <f>D71*$N$3</f>
        <v>80</v>
      </c>
      <c r="H71" s="58"/>
      <c r="I71" s="57" t="s">
        <v>34</v>
      </c>
      <c r="J71" s="60">
        <v>4</v>
      </c>
      <c r="K71" s="60">
        <v>4</v>
      </c>
      <c r="L71" s="73"/>
      <c r="M71" s="77"/>
      <c r="N71" s="60"/>
      <c r="O71" s="147"/>
    </row>
    <row r="72" spans="1:15" ht="12.75">
      <c r="A72" s="154" t="s">
        <v>48</v>
      </c>
      <c r="B72" s="67">
        <v>3</v>
      </c>
      <c r="C72" s="67">
        <v>1</v>
      </c>
      <c r="D72" s="76">
        <v>0.5</v>
      </c>
      <c r="E72" s="66">
        <f aca="true" t="shared" si="1" ref="E72:E77">D72*$L$4</f>
        <v>50</v>
      </c>
      <c r="F72" s="66">
        <f aca="true" t="shared" si="2" ref="F72:F77">D72*$M$4</f>
        <v>50</v>
      </c>
      <c r="G72" s="66">
        <f aca="true" t="shared" si="3" ref="G72:G77">D72*$N$4</f>
        <v>50</v>
      </c>
      <c r="H72" s="58"/>
      <c r="I72" s="57" t="s">
        <v>10</v>
      </c>
      <c r="J72" s="60">
        <v>8</v>
      </c>
      <c r="K72" s="60">
        <v>3</v>
      </c>
      <c r="L72" s="73"/>
      <c r="M72" s="77"/>
      <c r="N72" s="60"/>
      <c r="O72" s="147"/>
    </row>
    <row r="73" spans="1:15" ht="12.75">
      <c r="A73" s="154"/>
      <c r="B73" s="67">
        <v>3</v>
      </c>
      <c r="C73" s="67">
        <v>2</v>
      </c>
      <c r="D73" s="76">
        <v>0.6</v>
      </c>
      <c r="E73" s="66">
        <f t="shared" si="1"/>
        <v>60</v>
      </c>
      <c r="F73" s="66">
        <f t="shared" si="2"/>
        <v>60</v>
      </c>
      <c r="G73" s="66">
        <f t="shared" si="3"/>
        <v>60</v>
      </c>
      <c r="H73" s="58"/>
      <c r="I73" s="58"/>
      <c r="J73" s="87"/>
      <c r="K73" s="87"/>
      <c r="L73" s="87"/>
      <c r="M73" s="88"/>
      <c r="N73" s="91"/>
      <c r="O73" s="163"/>
    </row>
    <row r="74" spans="1:15" ht="12.75">
      <c r="A74" s="154"/>
      <c r="B74" s="67">
        <v>3</v>
      </c>
      <c r="C74" s="67">
        <v>2</v>
      </c>
      <c r="D74" s="76">
        <v>0.7</v>
      </c>
      <c r="E74" s="66">
        <f t="shared" si="1"/>
        <v>70</v>
      </c>
      <c r="F74" s="66">
        <f t="shared" si="2"/>
        <v>70</v>
      </c>
      <c r="G74" s="66">
        <f t="shared" si="3"/>
        <v>70</v>
      </c>
      <c r="H74" s="58"/>
      <c r="I74" s="58"/>
      <c r="J74" s="87"/>
      <c r="K74" s="87"/>
      <c r="L74" s="87"/>
      <c r="M74" s="91"/>
      <c r="N74" s="91"/>
      <c r="O74" s="163"/>
    </row>
    <row r="75" spans="1:15" ht="12.75">
      <c r="A75" s="154"/>
      <c r="B75" s="67">
        <v>3</v>
      </c>
      <c r="C75" s="67">
        <v>3</v>
      </c>
      <c r="D75" s="76">
        <v>0.8</v>
      </c>
      <c r="E75" s="66">
        <f t="shared" si="1"/>
        <v>80</v>
      </c>
      <c r="F75" s="66">
        <f t="shared" si="2"/>
        <v>80</v>
      </c>
      <c r="G75" s="66">
        <f t="shared" si="3"/>
        <v>80</v>
      </c>
      <c r="H75" s="58"/>
      <c r="I75" s="58"/>
      <c r="J75" s="87"/>
      <c r="K75" s="87"/>
      <c r="L75" s="87"/>
      <c r="M75" s="88"/>
      <c r="N75" s="91"/>
      <c r="O75" s="163"/>
    </row>
    <row r="76" spans="1:15" ht="12.75">
      <c r="A76" s="154"/>
      <c r="B76" s="67">
        <v>2</v>
      </c>
      <c r="C76" s="67">
        <v>3</v>
      </c>
      <c r="D76" s="76">
        <v>0.85</v>
      </c>
      <c r="E76" s="66">
        <f t="shared" si="1"/>
        <v>85</v>
      </c>
      <c r="F76" s="66">
        <f t="shared" si="2"/>
        <v>85</v>
      </c>
      <c r="G76" s="66">
        <f t="shared" si="3"/>
        <v>85</v>
      </c>
      <c r="H76" s="58"/>
      <c r="I76" s="58"/>
      <c r="J76" s="87"/>
      <c r="K76" s="87"/>
      <c r="L76" s="87"/>
      <c r="M76" s="88"/>
      <c r="N76" s="91"/>
      <c r="O76" s="163"/>
    </row>
    <row r="77" spans="1:15" ht="12.75">
      <c r="A77" s="154"/>
      <c r="B77" s="67">
        <v>3</v>
      </c>
      <c r="C77" s="67">
        <v>2</v>
      </c>
      <c r="D77" s="76">
        <v>0.8</v>
      </c>
      <c r="E77" s="66">
        <f t="shared" si="1"/>
        <v>80</v>
      </c>
      <c r="F77" s="66">
        <f t="shared" si="2"/>
        <v>80</v>
      </c>
      <c r="G77" s="66">
        <f t="shared" si="3"/>
        <v>80</v>
      </c>
      <c r="H77" s="58"/>
      <c r="I77" s="58"/>
      <c r="J77" s="87"/>
      <c r="K77" s="87"/>
      <c r="L77" s="87"/>
      <c r="M77" s="88"/>
      <c r="N77" s="91"/>
      <c r="O77" s="163"/>
    </row>
    <row r="78" spans="1:15" ht="12.75">
      <c r="A78" s="145" t="s">
        <v>28</v>
      </c>
      <c r="B78" s="62">
        <v>2</v>
      </c>
      <c r="C78" s="62">
        <v>5</v>
      </c>
      <c r="D78" s="20"/>
      <c r="E78" s="59"/>
      <c r="F78" s="62"/>
      <c r="G78" s="62"/>
      <c r="H78" s="58"/>
      <c r="I78" s="58"/>
      <c r="J78" s="87"/>
      <c r="K78" s="87"/>
      <c r="L78" s="87"/>
      <c r="M78" s="87"/>
      <c r="N78" s="87"/>
      <c r="O78" s="143"/>
    </row>
    <row r="79" spans="1:15" ht="13.5" thickBot="1">
      <c r="A79" s="164" t="s">
        <v>10</v>
      </c>
      <c r="B79" s="165">
        <v>8</v>
      </c>
      <c r="C79" s="165">
        <v>3</v>
      </c>
      <c r="D79" s="166"/>
      <c r="E79" s="167"/>
      <c r="F79" s="165"/>
      <c r="G79" s="165"/>
      <c r="H79" s="159"/>
      <c r="I79" s="159"/>
      <c r="J79" s="156"/>
      <c r="K79" s="156"/>
      <c r="L79" s="156"/>
      <c r="M79" s="156"/>
      <c r="N79" s="156"/>
      <c r="O79" s="160"/>
    </row>
    <row r="80" spans="1:15" ht="12.75">
      <c r="A80" s="161"/>
      <c r="B80" s="136"/>
      <c r="C80" s="136"/>
      <c r="D80" s="137"/>
      <c r="E80" s="168"/>
      <c r="F80" s="136"/>
      <c r="G80" s="136"/>
      <c r="H80" s="139"/>
      <c r="I80" s="139"/>
      <c r="J80" s="136"/>
      <c r="K80" s="140">
        <f aca="true" t="shared" si="4" ref="K80:N83">K1</f>
        <v>0</v>
      </c>
      <c r="L80" s="140" t="str">
        <f t="shared" si="4"/>
        <v>Full gear</v>
      </c>
      <c r="M80" s="140" t="str">
        <f t="shared" si="4"/>
        <v>Partial gear/Partial ROM</v>
      </c>
      <c r="N80" s="140" t="str">
        <f t="shared" si="4"/>
        <v>Raw Maxes</v>
      </c>
      <c r="O80" s="141"/>
    </row>
    <row r="81" spans="1:15" ht="18">
      <c r="A81" s="144"/>
      <c r="B81" s="87"/>
      <c r="C81" s="87"/>
      <c r="D81" s="95"/>
      <c r="E81" s="86"/>
      <c r="F81" s="87"/>
      <c r="G81" s="87"/>
      <c r="H81" s="58"/>
      <c r="I81" s="58"/>
      <c r="J81" s="87"/>
      <c r="K81" s="62" t="str">
        <f t="shared" si="4"/>
        <v>Squat</v>
      </c>
      <c r="L81" s="62">
        <f t="shared" si="4"/>
        <v>100</v>
      </c>
      <c r="M81" s="62">
        <f t="shared" si="4"/>
        <v>100</v>
      </c>
      <c r="N81" s="62">
        <f t="shared" si="4"/>
        <v>100</v>
      </c>
      <c r="O81" s="143"/>
    </row>
    <row r="82" spans="1:15" ht="18">
      <c r="A82" s="144" t="s">
        <v>42</v>
      </c>
      <c r="B82" s="87"/>
      <c r="C82" s="87"/>
      <c r="D82" s="95"/>
      <c r="E82" s="86"/>
      <c r="F82" s="87"/>
      <c r="G82" s="87"/>
      <c r="H82" s="58"/>
      <c r="I82" s="58"/>
      <c r="J82" s="87"/>
      <c r="K82" s="62" t="str">
        <f t="shared" si="4"/>
        <v>bench</v>
      </c>
      <c r="L82" s="62">
        <f t="shared" si="4"/>
        <v>100</v>
      </c>
      <c r="M82" s="62">
        <f t="shared" si="4"/>
        <v>100</v>
      </c>
      <c r="N82" s="62">
        <f t="shared" si="4"/>
        <v>100</v>
      </c>
      <c r="O82" s="143"/>
    </row>
    <row r="83" spans="1:15" ht="12.75">
      <c r="A83" s="142"/>
      <c r="B83" s="87"/>
      <c r="C83" s="87"/>
      <c r="D83" s="95"/>
      <c r="E83" s="86"/>
      <c r="F83" s="87"/>
      <c r="G83" s="87"/>
      <c r="H83" s="58"/>
      <c r="I83" s="58"/>
      <c r="J83" s="87"/>
      <c r="K83" s="62" t="str">
        <f t="shared" si="4"/>
        <v>deadlift</v>
      </c>
      <c r="L83" s="62">
        <f t="shared" si="4"/>
        <v>100</v>
      </c>
      <c r="M83" s="62">
        <f t="shared" si="4"/>
        <v>100</v>
      </c>
      <c r="N83" s="62">
        <f t="shared" si="4"/>
        <v>100</v>
      </c>
      <c r="O83" s="143"/>
    </row>
    <row r="84" spans="1:15" ht="20.25">
      <c r="A84" s="144" t="s">
        <v>37</v>
      </c>
      <c r="B84" s="87"/>
      <c r="C84" s="87"/>
      <c r="D84" s="95"/>
      <c r="E84" s="86"/>
      <c r="F84" s="87"/>
      <c r="G84" s="87"/>
      <c r="H84" s="58"/>
      <c r="I84" s="98" t="s">
        <v>40</v>
      </c>
      <c r="J84" s="87"/>
      <c r="K84" s="87"/>
      <c r="L84" s="92"/>
      <c r="M84" s="97" t="s">
        <v>67</v>
      </c>
      <c r="N84" s="87"/>
      <c r="O84" s="143"/>
    </row>
    <row r="85" spans="1:15" ht="12.75">
      <c r="A85" s="142"/>
      <c r="B85" s="87"/>
      <c r="C85" s="87"/>
      <c r="D85" s="95"/>
      <c r="E85" s="86"/>
      <c r="F85" s="87"/>
      <c r="G85" s="87"/>
      <c r="H85" s="58"/>
      <c r="I85" s="58"/>
      <c r="J85" s="87"/>
      <c r="K85" s="87"/>
      <c r="L85" s="92"/>
      <c r="M85" s="86"/>
      <c r="N85" s="87"/>
      <c r="O85" s="143"/>
    </row>
    <row r="86" spans="1:15" ht="12.75">
      <c r="A86" s="145"/>
      <c r="B86" s="218" t="s">
        <v>6</v>
      </c>
      <c r="C86" s="218" t="s">
        <v>7</v>
      </c>
      <c r="D86" s="20" t="s">
        <v>8</v>
      </c>
      <c r="E86" s="59" t="s">
        <v>62</v>
      </c>
      <c r="F86" s="60" t="s">
        <v>60</v>
      </c>
      <c r="G86" s="60" t="s">
        <v>61</v>
      </c>
      <c r="H86" s="58"/>
      <c r="I86" s="55"/>
      <c r="J86" s="218" t="s">
        <v>6</v>
      </c>
      <c r="K86" s="218" t="s">
        <v>7</v>
      </c>
      <c r="L86" s="20" t="s">
        <v>8</v>
      </c>
      <c r="M86" s="59" t="s">
        <v>62</v>
      </c>
      <c r="N86" s="60" t="s">
        <v>60</v>
      </c>
      <c r="O86" s="147" t="s">
        <v>61</v>
      </c>
    </row>
    <row r="87" spans="1:15" ht="12.75">
      <c r="A87" s="146" t="s">
        <v>4</v>
      </c>
      <c r="B87" s="69">
        <v>3</v>
      </c>
      <c r="C87" s="69">
        <v>1</v>
      </c>
      <c r="D87" s="74">
        <v>0.5</v>
      </c>
      <c r="E87" s="70">
        <f aca="true" t="shared" si="5" ref="E87:E92">D87*$L$2</f>
        <v>50</v>
      </c>
      <c r="F87" s="70">
        <f aca="true" t="shared" si="6" ref="F87:F92">D87*$M$2</f>
        <v>50</v>
      </c>
      <c r="G87" s="70">
        <f aca="true" t="shared" si="7" ref="G87:G92">D87*$N$2</f>
        <v>50</v>
      </c>
      <c r="H87" s="58"/>
      <c r="I87" s="56" t="s">
        <v>4</v>
      </c>
      <c r="J87" s="69">
        <v>3</v>
      </c>
      <c r="K87" s="69">
        <v>1</v>
      </c>
      <c r="L87" s="74">
        <v>0.5</v>
      </c>
      <c r="M87" s="70">
        <f>L87*$L$2</f>
        <v>50</v>
      </c>
      <c r="N87" s="70">
        <f>L87*$M$2</f>
        <v>50</v>
      </c>
      <c r="O87" s="148">
        <f>L87*$N$2</f>
        <v>50</v>
      </c>
    </row>
    <row r="88" spans="1:15" ht="12.75">
      <c r="A88" s="146"/>
      <c r="B88" s="69">
        <v>3</v>
      </c>
      <c r="C88" s="69">
        <v>1</v>
      </c>
      <c r="D88" s="74">
        <v>0.6</v>
      </c>
      <c r="E88" s="70">
        <f t="shared" si="5"/>
        <v>60</v>
      </c>
      <c r="F88" s="70">
        <f t="shared" si="6"/>
        <v>60</v>
      </c>
      <c r="G88" s="70">
        <f t="shared" si="7"/>
        <v>60</v>
      </c>
      <c r="H88" s="58"/>
      <c r="I88" s="56"/>
      <c r="J88" s="69">
        <v>3</v>
      </c>
      <c r="K88" s="69">
        <v>1</v>
      </c>
      <c r="L88" s="74">
        <v>0.6</v>
      </c>
      <c r="M88" s="70">
        <f>L88*$L$2</f>
        <v>60</v>
      </c>
      <c r="N88" s="70">
        <f>L88*$M$2</f>
        <v>60</v>
      </c>
      <c r="O88" s="148">
        <f>L88*$N$2</f>
        <v>60</v>
      </c>
    </row>
    <row r="89" spans="1:15" ht="12.75">
      <c r="A89" s="146"/>
      <c r="B89" s="69">
        <v>3</v>
      </c>
      <c r="C89" s="69">
        <v>2</v>
      </c>
      <c r="D89" s="74">
        <v>0.7</v>
      </c>
      <c r="E89" s="70">
        <f t="shared" si="5"/>
        <v>70</v>
      </c>
      <c r="F89" s="70">
        <f t="shared" si="6"/>
        <v>70</v>
      </c>
      <c r="G89" s="70">
        <f t="shared" si="7"/>
        <v>70</v>
      </c>
      <c r="H89" s="58"/>
      <c r="I89" s="56"/>
      <c r="J89" s="69">
        <v>3</v>
      </c>
      <c r="K89" s="69">
        <v>2</v>
      </c>
      <c r="L89" s="74">
        <v>0.7</v>
      </c>
      <c r="M89" s="70">
        <f>L89*$L$2</f>
        <v>70</v>
      </c>
      <c r="N89" s="70">
        <f>L89*$M$2</f>
        <v>70</v>
      </c>
      <c r="O89" s="148">
        <f>L89*$N$2</f>
        <v>70</v>
      </c>
    </row>
    <row r="90" spans="1:15" ht="12.75">
      <c r="A90" s="146"/>
      <c r="B90" s="69">
        <v>2</v>
      </c>
      <c r="C90" s="69">
        <v>2</v>
      </c>
      <c r="D90" s="74">
        <v>0.8</v>
      </c>
      <c r="E90" s="70">
        <f t="shared" si="5"/>
        <v>80</v>
      </c>
      <c r="F90" s="70">
        <f t="shared" si="6"/>
        <v>80</v>
      </c>
      <c r="G90" s="70">
        <f t="shared" si="7"/>
        <v>80</v>
      </c>
      <c r="H90" s="58"/>
      <c r="I90" s="56"/>
      <c r="J90" s="69">
        <v>2</v>
      </c>
      <c r="K90" s="69">
        <v>5</v>
      </c>
      <c r="L90" s="74">
        <v>0.8</v>
      </c>
      <c r="M90" s="70">
        <f>L90*$L$2</f>
        <v>80</v>
      </c>
      <c r="N90" s="70">
        <f>L90*$M$2</f>
        <v>80</v>
      </c>
      <c r="O90" s="148">
        <f>L90*$N$2</f>
        <v>80</v>
      </c>
    </row>
    <row r="91" spans="1:15" ht="12.75">
      <c r="A91" s="146"/>
      <c r="B91" s="69">
        <v>1</v>
      </c>
      <c r="C91" s="69">
        <v>3</v>
      </c>
      <c r="D91" s="74">
        <v>0.85</v>
      </c>
      <c r="E91" s="70">
        <f t="shared" si="5"/>
        <v>85</v>
      </c>
      <c r="F91" s="70">
        <f t="shared" si="6"/>
        <v>85</v>
      </c>
      <c r="G91" s="70">
        <f t="shared" si="7"/>
        <v>85</v>
      </c>
      <c r="H91" s="58"/>
      <c r="I91" s="64" t="s">
        <v>25</v>
      </c>
      <c r="J91" s="78">
        <v>3</v>
      </c>
      <c r="K91" s="78">
        <v>1</v>
      </c>
      <c r="L91" s="79">
        <v>0.5</v>
      </c>
      <c r="M91" s="80">
        <f>L91*$L$3</f>
        <v>50</v>
      </c>
      <c r="N91" s="80">
        <f>L91*$M$3</f>
        <v>50</v>
      </c>
      <c r="O91" s="150">
        <f>L91*$N$3</f>
        <v>50</v>
      </c>
    </row>
    <row r="92" spans="1:15" ht="12.75">
      <c r="A92" s="146"/>
      <c r="B92" s="69">
        <v>2</v>
      </c>
      <c r="C92" s="69">
        <v>2</v>
      </c>
      <c r="D92" s="74">
        <v>0.8</v>
      </c>
      <c r="E92" s="70">
        <f t="shared" si="5"/>
        <v>80</v>
      </c>
      <c r="F92" s="70">
        <f t="shared" si="6"/>
        <v>80</v>
      </c>
      <c r="G92" s="70">
        <f t="shared" si="7"/>
        <v>80</v>
      </c>
      <c r="H92" s="58"/>
      <c r="I92" s="64"/>
      <c r="J92" s="78">
        <v>3</v>
      </c>
      <c r="K92" s="78">
        <v>1</v>
      </c>
      <c r="L92" s="79">
        <v>0.6</v>
      </c>
      <c r="M92" s="80">
        <f>L92*$L$3</f>
        <v>60</v>
      </c>
      <c r="N92" s="80">
        <f>L92*$M$3</f>
        <v>60</v>
      </c>
      <c r="O92" s="150">
        <f>L92*$N$3</f>
        <v>60</v>
      </c>
    </row>
    <row r="93" spans="1:15" ht="12.75">
      <c r="A93" s="149" t="s">
        <v>25</v>
      </c>
      <c r="B93" s="78">
        <v>3</v>
      </c>
      <c r="C93" s="78">
        <v>1</v>
      </c>
      <c r="D93" s="79">
        <v>0.5</v>
      </c>
      <c r="E93" s="80">
        <f>D93*$L$3</f>
        <v>50</v>
      </c>
      <c r="F93" s="80">
        <f>D93*$M$3</f>
        <v>50</v>
      </c>
      <c r="G93" s="80">
        <f>D93*$N$3</f>
        <v>50</v>
      </c>
      <c r="H93" s="58"/>
      <c r="I93" s="64"/>
      <c r="J93" s="78">
        <v>3</v>
      </c>
      <c r="K93" s="78">
        <v>2</v>
      </c>
      <c r="L93" s="79">
        <v>0.7</v>
      </c>
      <c r="M93" s="80">
        <f>L93*$L$3</f>
        <v>70</v>
      </c>
      <c r="N93" s="80">
        <f>L93*$M$3</f>
        <v>70</v>
      </c>
      <c r="O93" s="150">
        <f>L93*$N$3</f>
        <v>70</v>
      </c>
    </row>
    <row r="94" spans="1:15" ht="12.75">
      <c r="A94" s="149"/>
      <c r="B94" s="78">
        <v>3</v>
      </c>
      <c r="C94" s="78">
        <v>1</v>
      </c>
      <c r="D94" s="79">
        <v>0.6</v>
      </c>
      <c r="E94" s="80">
        <f>D94*$L$3</f>
        <v>60</v>
      </c>
      <c r="F94" s="80">
        <f>D94*$M$3</f>
        <v>60</v>
      </c>
      <c r="G94" s="80">
        <f>D94*$N$3</f>
        <v>60</v>
      </c>
      <c r="H94" s="58"/>
      <c r="I94" s="64"/>
      <c r="J94" s="78">
        <v>2</v>
      </c>
      <c r="K94" s="78">
        <v>5</v>
      </c>
      <c r="L94" s="79">
        <v>0.8</v>
      </c>
      <c r="M94" s="80">
        <f>L94*$L$3</f>
        <v>80</v>
      </c>
      <c r="N94" s="80">
        <f>L94*$M$3</f>
        <v>80</v>
      </c>
      <c r="O94" s="150">
        <f>L94*$N$3</f>
        <v>80</v>
      </c>
    </row>
    <row r="95" spans="1:15" ht="12.75">
      <c r="A95" s="149"/>
      <c r="B95" s="78">
        <v>3</v>
      </c>
      <c r="C95" s="78">
        <v>2</v>
      </c>
      <c r="D95" s="79">
        <v>0.7</v>
      </c>
      <c r="E95" s="80">
        <f>D95*$L$3</f>
        <v>70</v>
      </c>
      <c r="F95" s="80">
        <f>D95*$M$3</f>
        <v>70</v>
      </c>
      <c r="G95" s="80">
        <f>D95*$N$3</f>
        <v>70</v>
      </c>
      <c r="H95" s="58"/>
      <c r="I95" s="57" t="s">
        <v>73</v>
      </c>
      <c r="J95" s="60">
        <v>10</v>
      </c>
      <c r="K95" s="60">
        <v>5</v>
      </c>
      <c r="L95" s="73"/>
      <c r="M95" s="77"/>
      <c r="N95" s="60"/>
      <c r="O95" s="147"/>
    </row>
    <row r="96" spans="1:15" ht="12.75">
      <c r="A96" s="149"/>
      <c r="B96" s="78">
        <v>3</v>
      </c>
      <c r="C96" s="78">
        <v>6</v>
      </c>
      <c r="D96" s="79">
        <v>0.8</v>
      </c>
      <c r="E96" s="80">
        <f>D96*$L$3</f>
        <v>80</v>
      </c>
      <c r="F96" s="80">
        <f>D96*$M$3</f>
        <v>80</v>
      </c>
      <c r="G96" s="80">
        <f>D96*$N$3</f>
        <v>80</v>
      </c>
      <c r="H96" s="58"/>
      <c r="I96" s="57" t="s">
        <v>59</v>
      </c>
      <c r="J96" s="60">
        <v>4</v>
      </c>
      <c r="K96" s="60">
        <v>4</v>
      </c>
      <c r="L96" s="73"/>
      <c r="M96" s="60"/>
      <c r="N96" s="60"/>
      <c r="O96" s="147"/>
    </row>
    <row r="97" spans="1:15" ht="12.75">
      <c r="A97" s="145" t="s">
        <v>73</v>
      </c>
      <c r="B97" s="62">
        <v>8</v>
      </c>
      <c r="C97" s="62">
        <v>4</v>
      </c>
      <c r="D97" s="20"/>
      <c r="E97" s="59"/>
      <c r="F97" s="62"/>
      <c r="G97" s="62"/>
      <c r="H97" s="58"/>
      <c r="I97" s="58"/>
      <c r="J97" s="87"/>
      <c r="K97" s="87"/>
      <c r="L97" s="95"/>
      <c r="M97" s="86"/>
      <c r="N97" s="87"/>
      <c r="O97" s="143"/>
    </row>
    <row r="98" spans="1:15" ht="18">
      <c r="A98" s="145" t="s">
        <v>34</v>
      </c>
      <c r="B98" s="62">
        <v>4</v>
      </c>
      <c r="C98" s="62">
        <v>4</v>
      </c>
      <c r="D98" s="20"/>
      <c r="E98" s="59"/>
      <c r="F98" s="62"/>
      <c r="G98" s="62"/>
      <c r="H98" s="58"/>
      <c r="I98" s="98" t="s">
        <v>41</v>
      </c>
      <c r="J98" s="87"/>
      <c r="K98" s="87"/>
      <c r="L98" s="95"/>
      <c r="M98" s="86"/>
      <c r="N98" s="87"/>
      <c r="O98" s="143"/>
    </row>
    <row r="99" spans="1:15" ht="12.75">
      <c r="A99" s="145" t="s">
        <v>88</v>
      </c>
      <c r="B99" s="62">
        <v>8</v>
      </c>
      <c r="C99" s="62">
        <v>3</v>
      </c>
      <c r="D99" s="20"/>
      <c r="E99" s="77"/>
      <c r="F99" s="62"/>
      <c r="G99" s="62"/>
      <c r="H99" s="58"/>
      <c r="I99" s="58"/>
      <c r="J99" s="87"/>
      <c r="K99" s="87"/>
      <c r="L99" s="95"/>
      <c r="M99" s="88"/>
      <c r="N99" s="87"/>
      <c r="O99" s="143"/>
    </row>
    <row r="100" spans="1:15" ht="12.75">
      <c r="A100" s="142"/>
      <c r="B100" s="87"/>
      <c r="C100" s="87"/>
      <c r="D100" s="95"/>
      <c r="E100" s="86"/>
      <c r="F100" s="87"/>
      <c r="G100" s="87"/>
      <c r="H100" s="58"/>
      <c r="I100" s="55"/>
      <c r="J100" s="218" t="s">
        <v>6</v>
      </c>
      <c r="K100" s="218" t="s">
        <v>7</v>
      </c>
      <c r="L100" s="20" t="s">
        <v>8</v>
      </c>
      <c r="M100" s="59" t="s">
        <v>62</v>
      </c>
      <c r="N100" s="60" t="s">
        <v>60</v>
      </c>
      <c r="O100" s="147" t="s">
        <v>61</v>
      </c>
    </row>
    <row r="101" spans="1:15" ht="18">
      <c r="A101" s="144" t="s">
        <v>38</v>
      </c>
      <c r="B101" s="87"/>
      <c r="C101" s="87"/>
      <c r="D101" s="95"/>
      <c r="E101" s="86"/>
      <c r="F101" s="87"/>
      <c r="G101" s="87"/>
      <c r="H101" s="58"/>
      <c r="I101" s="63" t="s">
        <v>11</v>
      </c>
      <c r="J101" s="67">
        <v>3</v>
      </c>
      <c r="K101" s="67">
        <v>1</v>
      </c>
      <c r="L101" s="76">
        <v>0.5</v>
      </c>
      <c r="M101" s="66">
        <f>L101*$L$4</f>
        <v>50</v>
      </c>
      <c r="N101" s="66">
        <f>L101*$M$4</f>
        <v>50</v>
      </c>
      <c r="O101" s="153">
        <f>L101*$N$4</f>
        <v>50</v>
      </c>
    </row>
    <row r="102" spans="1:15" ht="12.75">
      <c r="A102" s="142" t="s">
        <v>57</v>
      </c>
      <c r="B102" s="87"/>
      <c r="C102" s="87"/>
      <c r="D102" s="95"/>
      <c r="E102" s="86"/>
      <c r="F102" s="87"/>
      <c r="G102" s="87"/>
      <c r="H102" s="58"/>
      <c r="I102" s="63"/>
      <c r="J102" s="67">
        <v>3</v>
      </c>
      <c r="K102" s="67">
        <v>1</v>
      </c>
      <c r="L102" s="76">
        <v>0.6</v>
      </c>
      <c r="M102" s="66">
        <f>L102*$L$4</f>
        <v>60</v>
      </c>
      <c r="N102" s="66">
        <f>L102*$M$4</f>
        <v>60</v>
      </c>
      <c r="O102" s="153">
        <f>L102*$N$4</f>
        <v>60</v>
      </c>
    </row>
    <row r="103" spans="1:15" ht="18">
      <c r="A103" s="144" t="s">
        <v>39</v>
      </c>
      <c r="B103" s="87"/>
      <c r="C103" s="87"/>
      <c r="D103" s="95"/>
      <c r="E103" s="86"/>
      <c r="F103" s="87"/>
      <c r="G103" s="87"/>
      <c r="H103" s="58"/>
      <c r="I103" s="63"/>
      <c r="J103" s="67">
        <v>3</v>
      </c>
      <c r="K103" s="67">
        <v>2</v>
      </c>
      <c r="L103" s="76">
        <v>0.7</v>
      </c>
      <c r="M103" s="66">
        <f>L103*$L$4</f>
        <v>70</v>
      </c>
      <c r="N103" s="66">
        <f>L103*$M$4</f>
        <v>70</v>
      </c>
      <c r="O103" s="153">
        <f>L103*$N$4</f>
        <v>70</v>
      </c>
    </row>
    <row r="104" spans="1:15" ht="12.75">
      <c r="A104" s="142"/>
      <c r="B104" s="87"/>
      <c r="C104" s="87"/>
      <c r="D104" s="95"/>
      <c r="E104" s="86"/>
      <c r="F104" s="87"/>
      <c r="G104" s="87"/>
      <c r="H104" s="58"/>
      <c r="I104" s="63"/>
      <c r="J104" s="67">
        <v>2</v>
      </c>
      <c r="K104" s="67">
        <v>5</v>
      </c>
      <c r="L104" s="76">
        <v>0.8</v>
      </c>
      <c r="M104" s="66">
        <f>L104*$L$4</f>
        <v>80</v>
      </c>
      <c r="N104" s="66">
        <f>L104*$M$4</f>
        <v>80</v>
      </c>
      <c r="O104" s="153">
        <f>L104*$N$4</f>
        <v>80</v>
      </c>
    </row>
    <row r="105" spans="1:15" ht="12.75">
      <c r="A105" s="145"/>
      <c r="B105" s="218" t="s">
        <v>6</v>
      </c>
      <c r="C105" s="218" t="s">
        <v>7</v>
      </c>
      <c r="D105" s="20" t="s">
        <v>8</v>
      </c>
      <c r="E105" s="59" t="s">
        <v>62</v>
      </c>
      <c r="F105" s="60" t="s">
        <v>60</v>
      </c>
      <c r="G105" s="60" t="s">
        <v>61</v>
      </c>
      <c r="H105" s="58"/>
      <c r="I105" s="64" t="s">
        <v>25</v>
      </c>
      <c r="J105" s="78">
        <v>3</v>
      </c>
      <c r="K105" s="78">
        <v>1</v>
      </c>
      <c r="L105" s="79">
        <v>0.55</v>
      </c>
      <c r="M105" s="80">
        <f>L105*$L$3</f>
        <v>55.00000000000001</v>
      </c>
      <c r="N105" s="80">
        <f>L105*$M$3</f>
        <v>55.00000000000001</v>
      </c>
      <c r="O105" s="150">
        <f>L105*$N$3</f>
        <v>55.00000000000001</v>
      </c>
    </row>
    <row r="106" spans="1:15" ht="12.75">
      <c r="A106" s="149" t="s">
        <v>25</v>
      </c>
      <c r="B106" s="78">
        <v>3</v>
      </c>
      <c r="C106" s="78">
        <v>1</v>
      </c>
      <c r="D106" s="79">
        <v>0.5</v>
      </c>
      <c r="E106" s="80">
        <f aca="true" t="shared" si="8" ref="E106:E111">D106*$L$3</f>
        <v>50</v>
      </c>
      <c r="F106" s="80">
        <f aca="true" t="shared" si="9" ref="F106:F111">D106*$M$3</f>
        <v>50</v>
      </c>
      <c r="G106" s="80">
        <f aca="true" t="shared" si="10" ref="G106:G111">D106*$N$3</f>
        <v>50</v>
      </c>
      <c r="H106" s="58"/>
      <c r="I106" s="64"/>
      <c r="J106" s="78">
        <v>3</v>
      </c>
      <c r="K106" s="78">
        <v>1</v>
      </c>
      <c r="L106" s="79">
        <v>0.65</v>
      </c>
      <c r="M106" s="80">
        <f>L106*$L$3</f>
        <v>65</v>
      </c>
      <c r="N106" s="80">
        <f>L106*$M$3</f>
        <v>65</v>
      </c>
      <c r="O106" s="150">
        <f>L106*$N$3</f>
        <v>65</v>
      </c>
    </row>
    <row r="107" spans="1:15" ht="12.75">
      <c r="A107" s="149"/>
      <c r="B107" s="78">
        <v>3</v>
      </c>
      <c r="C107" s="78">
        <v>1</v>
      </c>
      <c r="D107" s="79">
        <v>0.6</v>
      </c>
      <c r="E107" s="80">
        <f t="shared" si="8"/>
        <v>60</v>
      </c>
      <c r="F107" s="80">
        <f t="shared" si="9"/>
        <v>60</v>
      </c>
      <c r="G107" s="80">
        <f t="shared" si="10"/>
        <v>60</v>
      </c>
      <c r="H107" s="58"/>
      <c r="I107" s="64"/>
      <c r="J107" s="78">
        <v>3</v>
      </c>
      <c r="K107" s="78">
        <v>4</v>
      </c>
      <c r="L107" s="79">
        <v>0.75</v>
      </c>
      <c r="M107" s="80">
        <f>L107*$L$3</f>
        <v>75</v>
      </c>
      <c r="N107" s="80">
        <f>L107*$M$3</f>
        <v>75</v>
      </c>
      <c r="O107" s="150">
        <f>L107*$N$3</f>
        <v>75</v>
      </c>
    </row>
    <row r="108" spans="1:15" ht="12.75">
      <c r="A108" s="149"/>
      <c r="B108" s="78">
        <v>3</v>
      </c>
      <c r="C108" s="78">
        <v>2</v>
      </c>
      <c r="D108" s="79">
        <v>0.7</v>
      </c>
      <c r="E108" s="80">
        <f t="shared" si="8"/>
        <v>70</v>
      </c>
      <c r="F108" s="80">
        <f t="shared" si="9"/>
        <v>70</v>
      </c>
      <c r="G108" s="80">
        <f t="shared" si="10"/>
        <v>70</v>
      </c>
      <c r="H108" s="58"/>
      <c r="I108" s="63" t="s">
        <v>33</v>
      </c>
      <c r="J108" s="67">
        <v>4</v>
      </c>
      <c r="K108" s="67">
        <v>1</v>
      </c>
      <c r="L108" s="76">
        <v>0.6</v>
      </c>
      <c r="M108" s="66">
        <f>L108*$L$4</f>
        <v>60</v>
      </c>
      <c r="N108" s="66">
        <f>L108*$M$4</f>
        <v>60</v>
      </c>
      <c r="O108" s="153">
        <f>L108*$N$4</f>
        <v>60</v>
      </c>
    </row>
    <row r="109" spans="1:15" ht="12.75">
      <c r="A109" s="149"/>
      <c r="B109" s="78">
        <v>3</v>
      </c>
      <c r="C109" s="78">
        <v>2</v>
      </c>
      <c r="D109" s="79">
        <v>0.8</v>
      </c>
      <c r="E109" s="80">
        <f t="shared" si="8"/>
        <v>80</v>
      </c>
      <c r="F109" s="80">
        <f t="shared" si="9"/>
        <v>80</v>
      </c>
      <c r="G109" s="80">
        <f t="shared" si="10"/>
        <v>80</v>
      </c>
      <c r="H109" s="58"/>
      <c r="I109" s="63"/>
      <c r="J109" s="67">
        <v>4</v>
      </c>
      <c r="K109" s="67">
        <v>1</v>
      </c>
      <c r="L109" s="76">
        <v>0.7</v>
      </c>
      <c r="M109" s="66">
        <f>L109*$L$4</f>
        <v>70</v>
      </c>
      <c r="N109" s="66">
        <f>L109*$M$4</f>
        <v>70</v>
      </c>
      <c r="O109" s="153">
        <f>L109*$N$4</f>
        <v>70</v>
      </c>
    </row>
    <row r="110" spans="1:15" ht="12.75">
      <c r="A110" s="149"/>
      <c r="B110" s="78">
        <v>2</v>
      </c>
      <c r="C110" s="78">
        <v>2</v>
      </c>
      <c r="D110" s="79">
        <v>0.85</v>
      </c>
      <c r="E110" s="80">
        <f t="shared" si="8"/>
        <v>85</v>
      </c>
      <c r="F110" s="80">
        <f t="shared" si="9"/>
        <v>85</v>
      </c>
      <c r="G110" s="80">
        <f t="shared" si="10"/>
        <v>85</v>
      </c>
      <c r="H110" s="58"/>
      <c r="I110" s="63"/>
      <c r="J110" s="67">
        <v>4</v>
      </c>
      <c r="K110" s="67">
        <v>2</v>
      </c>
      <c r="L110" s="76">
        <v>0.8</v>
      </c>
      <c r="M110" s="66">
        <f>L110*$L$4</f>
        <v>80</v>
      </c>
      <c r="N110" s="66">
        <f>L110*$M$4</f>
        <v>80</v>
      </c>
      <c r="O110" s="153">
        <f>L110*$N$4</f>
        <v>80</v>
      </c>
    </row>
    <row r="111" spans="1:15" ht="12.75">
      <c r="A111" s="149"/>
      <c r="B111" s="78">
        <v>3</v>
      </c>
      <c r="C111" s="78">
        <v>3</v>
      </c>
      <c r="D111" s="79">
        <v>0.8</v>
      </c>
      <c r="E111" s="80">
        <f t="shared" si="8"/>
        <v>80</v>
      </c>
      <c r="F111" s="80">
        <f t="shared" si="9"/>
        <v>80</v>
      </c>
      <c r="G111" s="80">
        <f t="shared" si="10"/>
        <v>80</v>
      </c>
      <c r="H111" s="58"/>
      <c r="I111" s="63"/>
      <c r="J111" s="67">
        <v>4</v>
      </c>
      <c r="K111" s="67">
        <v>4</v>
      </c>
      <c r="L111" s="76">
        <v>0.9</v>
      </c>
      <c r="M111" s="66">
        <f>L111*$L$4</f>
        <v>90</v>
      </c>
      <c r="N111" s="66">
        <f>L111*$M$4</f>
        <v>90</v>
      </c>
      <c r="O111" s="153">
        <f>L111*$N$4</f>
        <v>90</v>
      </c>
    </row>
    <row r="112" spans="1:15" ht="12.75">
      <c r="A112" s="154" t="s">
        <v>48</v>
      </c>
      <c r="B112" s="67">
        <v>3</v>
      </c>
      <c r="C112" s="67">
        <v>1</v>
      </c>
      <c r="D112" s="76">
        <v>0.5</v>
      </c>
      <c r="E112" s="66">
        <f aca="true" t="shared" si="11" ref="E112:E117">D112*$L$4</f>
        <v>50</v>
      </c>
      <c r="F112" s="66">
        <f aca="true" t="shared" si="12" ref="F112:F117">D112*$M$4</f>
        <v>50</v>
      </c>
      <c r="G112" s="66">
        <f aca="true" t="shared" si="13" ref="G112:G117">D112*$N$4</f>
        <v>50</v>
      </c>
      <c r="H112" s="58"/>
      <c r="I112" s="55" t="s">
        <v>90</v>
      </c>
      <c r="J112" s="62">
        <v>6</v>
      </c>
      <c r="K112" s="62">
        <v>4</v>
      </c>
      <c r="L112" s="20"/>
      <c r="M112" s="59"/>
      <c r="N112" s="62"/>
      <c r="O112" s="152"/>
    </row>
    <row r="113" spans="1:15" ht="12.75">
      <c r="A113" s="154"/>
      <c r="B113" s="67">
        <v>3</v>
      </c>
      <c r="C113" s="67">
        <v>1</v>
      </c>
      <c r="D113" s="76">
        <v>0.6</v>
      </c>
      <c r="E113" s="66">
        <f t="shared" si="11"/>
        <v>60</v>
      </c>
      <c r="F113" s="66">
        <f t="shared" si="12"/>
        <v>60</v>
      </c>
      <c r="G113" s="66">
        <f t="shared" si="13"/>
        <v>60</v>
      </c>
      <c r="H113" s="58"/>
      <c r="I113" s="55" t="s">
        <v>10</v>
      </c>
      <c r="J113" s="62">
        <v>8</v>
      </c>
      <c r="K113" s="62">
        <v>3</v>
      </c>
      <c r="L113" s="20"/>
      <c r="M113" s="77"/>
      <c r="N113" s="62"/>
      <c r="O113" s="152"/>
    </row>
    <row r="114" spans="1:15" ht="12.75">
      <c r="A114" s="154"/>
      <c r="B114" s="67">
        <v>3</v>
      </c>
      <c r="C114" s="67">
        <v>2</v>
      </c>
      <c r="D114" s="76">
        <v>0.7</v>
      </c>
      <c r="E114" s="66">
        <f t="shared" si="11"/>
        <v>70</v>
      </c>
      <c r="F114" s="66">
        <f t="shared" si="12"/>
        <v>70</v>
      </c>
      <c r="G114" s="66">
        <f t="shared" si="13"/>
        <v>70</v>
      </c>
      <c r="H114" s="58"/>
      <c r="I114" s="58"/>
      <c r="J114" s="87"/>
      <c r="K114" s="87"/>
      <c r="L114" s="87"/>
      <c r="M114" s="87"/>
      <c r="N114" s="87"/>
      <c r="O114" s="143"/>
    </row>
    <row r="115" spans="1:15" ht="12.75">
      <c r="A115" s="154"/>
      <c r="B115" s="67">
        <v>2</v>
      </c>
      <c r="C115" s="67">
        <v>2</v>
      </c>
      <c r="D115" s="76">
        <v>0.8</v>
      </c>
      <c r="E115" s="66">
        <f t="shared" si="11"/>
        <v>80</v>
      </c>
      <c r="F115" s="66">
        <f t="shared" si="12"/>
        <v>80</v>
      </c>
      <c r="G115" s="66">
        <f t="shared" si="13"/>
        <v>80</v>
      </c>
      <c r="H115" s="58"/>
      <c r="I115" s="58"/>
      <c r="J115" s="87"/>
      <c r="K115" s="87"/>
      <c r="L115" s="87"/>
      <c r="M115" s="87"/>
      <c r="N115" s="87"/>
      <c r="O115" s="143"/>
    </row>
    <row r="116" spans="1:15" ht="12.75">
      <c r="A116" s="154"/>
      <c r="B116" s="67">
        <v>1</v>
      </c>
      <c r="C116" s="67">
        <v>3</v>
      </c>
      <c r="D116" s="76">
        <v>0.85</v>
      </c>
      <c r="E116" s="66">
        <f t="shared" si="11"/>
        <v>85</v>
      </c>
      <c r="F116" s="66">
        <f t="shared" si="12"/>
        <v>85</v>
      </c>
      <c r="G116" s="66">
        <f t="shared" si="13"/>
        <v>85</v>
      </c>
      <c r="H116" s="58"/>
      <c r="I116" s="58"/>
      <c r="J116" s="87"/>
      <c r="K116" s="87"/>
      <c r="L116" s="87"/>
      <c r="M116" s="87"/>
      <c r="N116" s="87"/>
      <c r="O116" s="143"/>
    </row>
    <row r="117" spans="1:15" ht="12.75">
      <c r="A117" s="154"/>
      <c r="B117" s="67">
        <v>2</v>
      </c>
      <c r="C117" s="67">
        <v>3</v>
      </c>
      <c r="D117" s="76">
        <v>0.8</v>
      </c>
      <c r="E117" s="66">
        <f t="shared" si="11"/>
        <v>80</v>
      </c>
      <c r="F117" s="66">
        <f t="shared" si="12"/>
        <v>80</v>
      </c>
      <c r="G117" s="66">
        <f t="shared" si="13"/>
        <v>80</v>
      </c>
      <c r="H117" s="58"/>
      <c r="I117" s="58"/>
      <c r="J117" s="87"/>
      <c r="K117" s="87"/>
      <c r="L117" s="87"/>
      <c r="M117" s="87"/>
      <c r="N117" s="87"/>
      <c r="O117" s="143"/>
    </row>
    <row r="118" spans="1:15" ht="12.75">
      <c r="A118" s="145" t="s">
        <v>28</v>
      </c>
      <c r="B118" s="62">
        <v>2</v>
      </c>
      <c r="C118" s="62">
        <v>4</v>
      </c>
      <c r="D118" s="20"/>
      <c r="E118" s="77"/>
      <c r="F118" s="62"/>
      <c r="G118" s="62"/>
      <c r="H118" s="58"/>
      <c r="I118" s="58"/>
      <c r="J118" s="87"/>
      <c r="K118" s="87"/>
      <c r="L118" s="87"/>
      <c r="M118" s="87"/>
      <c r="N118" s="87"/>
      <c r="O118" s="143"/>
    </row>
    <row r="119" spans="1:15" ht="12.75">
      <c r="A119" s="145" t="s">
        <v>10</v>
      </c>
      <c r="B119" s="62">
        <v>8</v>
      </c>
      <c r="C119" s="62">
        <v>3</v>
      </c>
      <c r="D119" s="20"/>
      <c r="E119" s="59"/>
      <c r="F119" s="62"/>
      <c r="G119" s="62"/>
      <c r="H119" s="58"/>
      <c r="I119" s="58"/>
      <c r="J119" s="87"/>
      <c r="K119" s="87"/>
      <c r="L119" s="87"/>
      <c r="M119" s="87"/>
      <c r="N119" s="87"/>
      <c r="O119" s="143"/>
    </row>
    <row r="120" spans="1:15" ht="12.75">
      <c r="A120" s="142"/>
      <c r="B120" s="87"/>
      <c r="C120" s="87"/>
      <c r="D120" s="95"/>
      <c r="E120" s="86"/>
      <c r="F120" s="87"/>
      <c r="G120" s="87"/>
      <c r="H120" s="58"/>
      <c r="I120" s="58"/>
      <c r="J120" s="87"/>
      <c r="K120" s="87"/>
      <c r="L120" s="87"/>
      <c r="M120" s="87"/>
      <c r="N120" s="87"/>
      <c r="O120" s="143"/>
    </row>
    <row r="121" spans="1:15" ht="13.5" thickBot="1">
      <c r="A121" s="155"/>
      <c r="B121" s="156"/>
      <c r="C121" s="156"/>
      <c r="D121" s="157"/>
      <c r="E121" s="158"/>
      <c r="F121" s="156"/>
      <c r="G121" s="156"/>
      <c r="H121" s="159"/>
      <c r="I121" s="159"/>
      <c r="J121" s="156"/>
      <c r="K121" s="156"/>
      <c r="L121" s="156"/>
      <c r="M121" s="156"/>
      <c r="N121" s="156"/>
      <c r="O121" s="160"/>
    </row>
    <row r="122" spans="1:15" ht="18">
      <c r="A122" s="135" t="s">
        <v>43</v>
      </c>
      <c r="B122" s="136"/>
      <c r="C122" s="136"/>
      <c r="D122" s="137"/>
      <c r="E122" s="138"/>
      <c r="F122" s="136"/>
      <c r="G122" s="136"/>
      <c r="H122" s="139"/>
      <c r="I122" s="139"/>
      <c r="J122" s="136"/>
      <c r="K122" s="140">
        <f aca="true" t="shared" si="14" ref="K122:N125">K1</f>
        <v>0</v>
      </c>
      <c r="L122" s="140" t="str">
        <f t="shared" si="14"/>
        <v>Full gear</v>
      </c>
      <c r="M122" s="140" t="str">
        <f t="shared" si="14"/>
        <v>Partial gear/Partial ROM</v>
      </c>
      <c r="N122" s="140" t="str">
        <f t="shared" si="14"/>
        <v>Raw Maxes</v>
      </c>
      <c r="O122" s="141"/>
    </row>
    <row r="123" spans="1:15" ht="12.75">
      <c r="A123" s="142"/>
      <c r="B123" s="87"/>
      <c r="C123" s="87"/>
      <c r="D123" s="95"/>
      <c r="E123" s="86"/>
      <c r="F123" s="87"/>
      <c r="G123" s="87"/>
      <c r="H123" s="58"/>
      <c r="I123" s="58"/>
      <c r="J123" s="87"/>
      <c r="K123" s="62" t="str">
        <f t="shared" si="14"/>
        <v>Squat</v>
      </c>
      <c r="L123" s="62">
        <f t="shared" si="14"/>
        <v>100</v>
      </c>
      <c r="M123" s="62">
        <f t="shared" si="14"/>
        <v>100</v>
      </c>
      <c r="N123" s="62">
        <f t="shared" si="14"/>
        <v>100</v>
      </c>
      <c r="O123" s="143"/>
    </row>
    <row r="124" spans="1:15" ht="18">
      <c r="A124" s="144" t="s">
        <v>37</v>
      </c>
      <c r="B124" s="87"/>
      <c r="C124" s="87"/>
      <c r="D124" s="95"/>
      <c r="E124" s="86"/>
      <c r="F124" s="87"/>
      <c r="G124" s="87"/>
      <c r="H124" s="58"/>
      <c r="I124" s="58"/>
      <c r="J124" s="87"/>
      <c r="K124" s="62" t="str">
        <f t="shared" si="14"/>
        <v>bench</v>
      </c>
      <c r="L124" s="62">
        <f t="shared" si="14"/>
        <v>100</v>
      </c>
      <c r="M124" s="62">
        <f t="shared" si="14"/>
        <v>100</v>
      </c>
      <c r="N124" s="62">
        <f t="shared" si="14"/>
        <v>100</v>
      </c>
      <c r="O124" s="143"/>
    </row>
    <row r="125" spans="1:15" ht="12.75">
      <c r="A125" s="142"/>
      <c r="B125" s="87"/>
      <c r="C125" s="87"/>
      <c r="D125" s="95"/>
      <c r="E125" s="86"/>
      <c r="F125" s="87"/>
      <c r="G125" s="87"/>
      <c r="H125" s="58"/>
      <c r="I125" s="58"/>
      <c r="J125" s="87"/>
      <c r="K125" s="62" t="str">
        <f t="shared" si="14"/>
        <v>deadlift</v>
      </c>
      <c r="L125" s="62">
        <f t="shared" si="14"/>
        <v>100</v>
      </c>
      <c r="M125" s="62">
        <f t="shared" si="14"/>
        <v>100</v>
      </c>
      <c r="N125" s="62">
        <f t="shared" si="14"/>
        <v>100</v>
      </c>
      <c r="O125" s="143"/>
    </row>
    <row r="126" spans="1:15" ht="20.25">
      <c r="A126" s="145"/>
      <c r="B126" s="218" t="s">
        <v>6</v>
      </c>
      <c r="C126" s="218" t="s">
        <v>7</v>
      </c>
      <c r="D126" s="20" t="s">
        <v>8</v>
      </c>
      <c r="E126" s="59" t="s">
        <v>62</v>
      </c>
      <c r="F126" s="60" t="s">
        <v>60</v>
      </c>
      <c r="G126" s="60" t="s">
        <v>61</v>
      </c>
      <c r="H126" s="58"/>
      <c r="I126" s="58"/>
      <c r="J126" s="87"/>
      <c r="K126" s="87"/>
      <c r="L126" s="87"/>
      <c r="M126" s="97" t="s">
        <v>67</v>
      </c>
      <c r="N126" s="87"/>
      <c r="O126" s="143"/>
    </row>
    <row r="127" spans="1:15" ht="12.75">
      <c r="A127" s="146" t="s">
        <v>4</v>
      </c>
      <c r="B127" s="69">
        <v>3</v>
      </c>
      <c r="C127" s="69">
        <v>1</v>
      </c>
      <c r="D127" s="74">
        <v>0.5</v>
      </c>
      <c r="E127" s="70">
        <f>D127*$L$2</f>
        <v>50</v>
      </c>
      <c r="F127" s="70">
        <f>D127*$M$2</f>
        <v>50</v>
      </c>
      <c r="G127" s="70">
        <f>D127*$N$2</f>
        <v>50</v>
      </c>
      <c r="H127" s="58"/>
      <c r="I127" s="58"/>
      <c r="J127" s="87"/>
      <c r="K127" s="87"/>
      <c r="L127" s="87"/>
      <c r="M127" s="87"/>
      <c r="N127" s="87"/>
      <c r="O127" s="143"/>
    </row>
    <row r="128" spans="1:15" ht="12.75">
      <c r="A128" s="146"/>
      <c r="B128" s="69">
        <v>3</v>
      </c>
      <c r="C128" s="69">
        <v>1</v>
      </c>
      <c r="D128" s="74">
        <v>0.6</v>
      </c>
      <c r="E128" s="70">
        <f>D128*$L$2</f>
        <v>60</v>
      </c>
      <c r="F128" s="70">
        <f>D128*$M$2</f>
        <v>60</v>
      </c>
      <c r="G128" s="70">
        <f>D128*$N$2</f>
        <v>60</v>
      </c>
      <c r="H128" s="58"/>
      <c r="I128" s="58"/>
      <c r="J128" s="87"/>
      <c r="K128" s="87"/>
      <c r="L128" s="87"/>
      <c r="M128" s="87"/>
      <c r="N128" s="87"/>
      <c r="O128" s="143"/>
    </row>
    <row r="129" spans="1:15" ht="12.75">
      <c r="A129" s="146"/>
      <c r="B129" s="69">
        <v>3</v>
      </c>
      <c r="C129" s="69">
        <v>2</v>
      </c>
      <c r="D129" s="74">
        <v>0.7</v>
      </c>
      <c r="E129" s="70">
        <f>D129*$L$2</f>
        <v>70</v>
      </c>
      <c r="F129" s="70">
        <f>D129*$M$2</f>
        <v>70</v>
      </c>
      <c r="G129" s="70">
        <f>D129*$N$2</f>
        <v>70</v>
      </c>
      <c r="H129" s="58"/>
      <c r="I129" s="58"/>
      <c r="J129" s="87"/>
      <c r="K129" s="87"/>
      <c r="L129" s="87"/>
      <c r="M129" s="87"/>
      <c r="N129" s="87"/>
      <c r="O129" s="143"/>
    </row>
    <row r="130" spans="1:15" ht="12.75">
      <c r="A130" s="146"/>
      <c r="B130" s="69">
        <v>2</v>
      </c>
      <c r="C130" s="69">
        <v>5</v>
      </c>
      <c r="D130" s="74">
        <v>0.8</v>
      </c>
      <c r="E130" s="70">
        <f>D130*$L$2</f>
        <v>80</v>
      </c>
      <c r="F130" s="70">
        <f>D130*$M$2</f>
        <v>80</v>
      </c>
      <c r="G130" s="70">
        <f>D130*$N$2</f>
        <v>80</v>
      </c>
      <c r="H130" s="58"/>
      <c r="I130" s="58"/>
      <c r="J130" s="87"/>
      <c r="K130" s="87"/>
      <c r="L130" s="87"/>
      <c r="M130" s="87"/>
      <c r="N130" s="87"/>
      <c r="O130" s="143"/>
    </row>
    <row r="131" spans="1:15" ht="12.75">
      <c r="A131" s="149" t="s">
        <v>25</v>
      </c>
      <c r="B131" s="78">
        <v>3</v>
      </c>
      <c r="C131" s="78">
        <v>1</v>
      </c>
      <c r="D131" s="79">
        <v>0.5</v>
      </c>
      <c r="E131" s="80">
        <f>D131*$L$3</f>
        <v>50</v>
      </c>
      <c r="F131" s="80">
        <f>D131*$M$3</f>
        <v>50</v>
      </c>
      <c r="G131" s="80">
        <f>D131*$N$3</f>
        <v>50</v>
      </c>
      <c r="H131" s="58"/>
      <c r="I131" s="58"/>
      <c r="J131" s="87"/>
      <c r="K131" s="87"/>
      <c r="L131" s="87"/>
      <c r="M131" s="87"/>
      <c r="N131" s="87"/>
      <c r="O131" s="143"/>
    </row>
    <row r="132" spans="1:15" ht="18">
      <c r="A132" s="149"/>
      <c r="B132" s="78">
        <v>3</v>
      </c>
      <c r="C132" s="78">
        <v>1</v>
      </c>
      <c r="D132" s="79">
        <v>0.6</v>
      </c>
      <c r="E132" s="80">
        <f>D132*$L$3</f>
        <v>60</v>
      </c>
      <c r="F132" s="80">
        <f>D132*$M$3</f>
        <v>60</v>
      </c>
      <c r="G132" s="80">
        <f>D132*$N$3</f>
        <v>60</v>
      </c>
      <c r="H132" s="58"/>
      <c r="I132" s="98" t="s">
        <v>40</v>
      </c>
      <c r="J132" s="87"/>
      <c r="K132" s="87"/>
      <c r="L132" s="92"/>
      <c r="M132" s="86"/>
      <c r="N132" s="87"/>
      <c r="O132" s="143"/>
    </row>
    <row r="133" spans="1:15" ht="12.75">
      <c r="A133" s="149"/>
      <c r="B133" s="78">
        <v>3</v>
      </c>
      <c r="C133" s="78">
        <v>2</v>
      </c>
      <c r="D133" s="79">
        <v>0.7</v>
      </c>
      <c r="E133" s="80">
        <f>D133*$L$3</f>
        <v>70</v>
      </c>
      <c r="F133" s="80">
        <f>D133*$M$3</f>
        <v>70</v>
      </c>
      <c r="G133" s="80">
        <f>D133*$N$3</f>
        <v>70</v>
      </c>
      <c r="H133" s="58"/>
      <c r="I133" s="58"/>
      <c r="J133" s="87"/>
      <c r="K133" s="87"/>
      <c r="L133" s="95"/>
      <c r="M133" s="86"/>
      <c r="N133" s="87"/>
      <c r="O133" s="143"/>
    </row>
    <row r="134" spans="1:15" ht="12.75">
      <c r="A134" s="149"/>
      <c r="B134" s="78">
        <v>3</v>
      </c>
      <c r="C134" s="78">
        <v>5</v>
      </c>
      <c r="D134" s="79">
        <v>0.8</v>
      </c>
      <c r="E134" s="80">
        <f>D134*$L$3</f>
        <v>80</v>
      </c>
      <c r="F134" s="80">
        <f>D134*$M$3</f>
        <v>80</v>
      </c>
      <c r="G134" s="80">
        <f>D134*$N$3</f>
        <v>80</v>
      </c>
      <c r="H134" s="58"/>
      <c r="I134" s="55"/>
      <c r="J134" s="218" t="s">
        <v>6</v>
      </c>
      <c r="K134" s="218" t="s">
        <v>7</v>
      </c>
      <c r="L134" s="20" t="s">
        <v>8</v>
      </c>
      <c r="M134" s="59" t="s">
        <v>62</v>
      </c>
      <c r="N134" s="60" t="s">
        <v>60</v>
      </c>
      <c r="O134" s="147" t="s">
        <v>61</v>
      </c>
    </row>
    <row r="135" spans="1:15" ht="12.75">
      <c r="A135" s="145" t="s">
        <v>73</v>
      </c>
      <c r="B135" s="62">
        <v>6</v>
      </c>
      <c r="C135" s="62">
        <v>3</v>
      </c>
      <c r="D135" s="73"/>
      <c r="E135" s="77"/>
      <c r="F135" s="60"/>
      <c r="G135" s="62"/>
      <c r="H135" s="58"/>
      <c r="I135" s="56" t="s">
        <v>4</v>
      </c>
      <c r="J135" s="69">
        <v>3</v>
      </c>
      <c r="K135" s="69">
        <v>1</v>
      </c>
      <c r="L135" s="74">
        <v>0.5</v>
      </c>
      <c r="M135" s="70">
        <f>L135*$L$2</f>
        <v>50</v>
      </c>
      <c r="N135" s="70">
        <f>L135*$M$2</f>
        <v>50</v>
      </c>
      <c r="O135" s="148">
        <f>L135*$N$2</f>
        <v>50</v>
      </c>
    </row>
    <row r="136" spans="1:15" ht="12.75">
      <c r="A136" s="145" t="s">
        <v>31</v>
      </c>
      <c r="B136" s="62">
        <v>4</v>
      </c>
      <c r="C136" s="62">
        <v>4</v>
      </c>
      <c r="D136" s="73"/>
      <c r="E136" s="84"/>
      <c r="F136" s="84"/>
      <c r="G136" s="81"/>
      <c r="H136" s="58"/>
      <c r="I136" s="56"/>
      <c r="J136" s="69">
        <v>3</v>
      </c>
      <c r="K136" s="69">
        <v>1</v>
      </c>
      <c r="L136" s="74">
        <v>0.6</v>
      </c>
      <c r="M136" s="70">
        <f>L136*$L$2</f>
        <v>60</v>
      </c>
      <c r="N136" s="70">
        <f>L136*$M$2</f>
        <v>60</v>
      </c>
      <c r="O136" s="148">
        <f>L136*$N$2</f>
        <v>60</v>
      </c>
    </row>
    <row r="137" spans="1:15" ht="12.75">
      <c r="A137" s="142"/>
      <c r="B137" s="87"/>
      <c r="C137" s="87"/>
      <c r="D137" s="95"/>
      <c r="E137" s="85"/>
      <c r="F137" s="83"/>
      <c r="G137" s="83"/>
      <c r="H137" s="58"/>
      <c r="I137" s="56"/>
      <c r="J137" s="69">
        <v>3</v>
      </c>
      <c r="K137" s="69">
        <v>2</v>
      </c>
      <c r="L137" s="74">
        <v>0.7</v>
      </c>
      <c r="M137" s="70">
        <f>L137*$L$2</f>
        <v>70</v>
      </c>
      <c r="N137" s="70">
        <f>L137*$M$2</f>
        <v>70</v>
      </c>
      <c r="O137" s="148">
        <f>L137*$N$2</f>
        <v>70</v>
      </c>
    </row>
    <row r="138" spans="1:15" ht="18">
      <c r="A138" s="144" t="s">
        <v>38</v>
      </c>
      <c r="B138" s="87"/>
      <c r="C138" s="87"/>
      <c r="D138" s="95"/>
      <c r="E138" s="86"/>
      <c r="F138" s="87"/>
      <c r="G138" s="87"/>
      <c r="H138" s="58"/>
      <c r="I138" s="56"/>
      <c r="J138" s="69">
        <v>2</v>
      </c>
      <c r="K138" s="69">
        <v>5</v>
      </c>
      <c r="L138" s="74">
        <v>0.75</v>
      </c>
      <c r="M138" s="70">
        <f>L138*$L$2</f>
        <v>75</v>
      </c>
      <c r="N138" s="70">
        <f>L138*$M$2</f>
        <v>75</v>
      </c>
      <c r="O138" s="148">
        <f>L138*$N$2</f>
        <v>75</v>
      </c>
    </row>
    <row r="139" spans="1:15" ht="12.75">
      <c r="A139" s="142" t="s">
        <v>57</v>
      </c>
      <c r="B139" s="87"/>
      <c r="C139" s="87"/>
      <c r="D139" s="95"/>
      <c r="E139" s="88"/>
      <c r="F139" s="87"/>
      <c r="G139" s="87"/>
      <c r="H139" s="58"/>
      <c r="I139" s="64" t="s">
        <v>25</v>
      </c>
      <c r="J139" s="78">
        <v>3</v>
      </c>
      <c r="K139" s="78">
        <v>1</v>
      </c>
      <c r="L139" s="79">
        <v>0.5</v>
      </c>
      <c r="M139" s="80">
        <f>L139*$L$3</f>
        <v>50</v>
      </c>
      <c r="N139" s="80">
        <f>L139*$M$3</f>
        <v>50</v>
      </c>
      <c r="O139" s="150">
        <f>L139*$N$3</f>
        <v>50</v>
      </c>
    </row>
    <row r="140" spans="1:15" ht="12.75">
      <c r="A140" s="142"/>
      <c r="B140" s="87"/>
      <c r="C140" s="87"/>
      <c r="D140" s="95"/>
      <c r="E140" s="86"/>
      <c r="F140" s="87"/>
      <c r="G140" s="87"/>
      <c r="H140" s="58"/>
      <c r="I140" s="64"/>
      <c r="J140" s="78">
        <v>3</v>
      </c>
      <c r="K140" s="78">
        <v>1</v>
      </c>
      <c r="L140" s="79">
        <v>0.6</v>
      </c>
      <c r="M140" s="80">
        <f>L140*$L$3</f>
        <v>60</v>
      </c>
      <c r="N140" s="80">
        <f>L140*$M$3</f>
        <v>60</v>
      </c>
      <c r="O140" s="150">
        <f>L140*$N$3</f>
        <v>60</v>
      </c>
    </row>
    <row r="141" spans="1:15" ht="18">
      <c r="A141" s="144" t="s">
        <v>39</v>
      </c>
      <c r="B141" s="87"/>
      <c r="C141" s="87"/>
      <c r="D141" s="95"/>
      <c r="E141" s="86"/>
      <c r="F141" s="87"/>
      <c r="G141" s="87"/>
      <c r="H141" s="58"/>
      <c r="I141" s="64"/>
      <c r="J141" s="78">
        <v>3</v>
      </c>
      <c r="K141" s="78">
        <v>2</v>
      </c>
      <c r="L141" s="79">
        <v>0.7</v>
      </c>
      <c r="M141" s="80">
        <f>L141*$L$3</f>
        <v>70</v>
      </c>
      <c r="N141" s="80">
        <f>L141*$M$3</f>
        <v>70</v>
      </c>
      <c r="O141" s="150">
        <f>L141*$N$3</f>
        <v>70</v>
      </c>
    </row>
    <row r="142" spans="1:15" ht="12.75">
      <c r="A142" s="142"/>
      <c r="B142" s="87"/>
      <c r="C142" s="87"/>
      <c r="D142" s="95"/>
      <c r="E142" s="86"/>
      <c r="F142" s="87"/>
      <c r="G142" s="87"/>
      <c r="H142" s="58"/>
      <c r="I142" s="64"/>
      <c r="J142" s="78">
        <v>2</v>
      </c>
      <c r="K142" s="78">
        <v>2</v>
      </c>
      <c r="L142" s="79">
        <v>0.75</v>
      </c>
      <c r="M142" s="80">
        <f>L142*$L$3</f>
        <v>75</v>
      </c>
      <c r="N142" s="80">
        <f>L142*$M$3</f>
        <v>75</v>
      </c>
      <c r="O142" s="150">
        <f>L142*$N$3</f>
        <v>75</v>
      </c>
    </row>
    <row r="143" spans="1:15" ht="12.75">
      <c r="A143" s="145"/>
      <c r="B143" s="218" t="s">
        <v>6</v>
      </c>
      <c r="C143" s="218" t="s">
        <v>7</v>
      </c>
      <c r="D143" s="20" t="s">
        <v>8</v>
      </c>
      <c r="E143" s="59" t="s">
        <v>62</v>
      </c>
      <c r="F143" s="60" t="s">
        <v>60</v>
      </c>
      <c r="G143" s="60" t="s">
        <v>61</v>
      </c>
      <c r="H143" s="58"/>
      <c r="I143" s="64"/>
      <c r="J143" s="78">
        <v>1</v>
      </c>
      <c r="K143" s="78">
        <v>3</v>
      </c>
      <c r="L143" s="79">
        <v>0.8</v>
      </c>
      <c r="M143" s="80">
        <f>L143*$L$3</f>
        <v>80</v>
      </c>
      <c r="N143" s="80">
        <f>L143*$M$3</f>
        <v>80</v>
      </c>
      <c r="O143" s="150">
        <f>L143*$N$3</f>
        <v>80</v>
      </c>
    </row>
    <row r="144" spans="1:15" ht="12.75">
      <c r="A144" s="149" t="s">
        <v>25</v>
      </c>
      <c r="B144" s="78">
        <v>3</v>
      </c>
      <c r="C144" s="78">
        <v>1</v>
      </c>
      <c r="D144" s="79">
        <v>0.5</v>
      </c>
      <c r="E144" s="80">
        <f>D144*$L$3</f>
        <v>50</v>
      </c>
      <c r="F144" s="80">
        <f>D144*$M$3</f>
        <v>50</v>
      </c>
      <c r="G144" s="80">
        <f>D144*$N$3</f>
        <v>50</v>
      </c>
      <c r="H144" s="58"/>
      <c r="I144" s="57" t="s">
        <v>59</v>
      </c>
      <c r="J144" s="60">
        <v>6</v>
      </c>
      <c r="K144" s="60">
        <v>3</v>
      </c>
      <c r="L144" s="73"/>
      <c r="M144" s="60"/>
      <c r="N144" s="60"/>
      <c r="O144" s="147"/>
    </row>
    <row r="145" spans="1:15" ht="12.75">
      <c r="A145" s="149"/>
      <c r="B145" s="78">
        <v>3</v>
      </c>
      <c r="C145" s="78">
        <v>1</v>
      </c>
      <c r="D145" s="79">
        <v>0.6</v>
      </c>
      <c r="E145" s="80">
        <f>D145*$L$3</f>
        <v>60</v>
      </c>
      <c r="F145" s="80">
        <f>D145*$M$3</f>
        <v>60</v>
      </c>
      <c r="G145" s="80">
        <f>D145*$N$3</f>
        <v>60</v>
      </c>
      <c r="H145" s="58"/>
      <c r="I145" s="58"/>
      <c r="J145" s="87"/>
      <c r="K145" s="87"/>
      <c r="L145" s="95"/>
      <c r="M145" s="86"/>
      <c r="N145" s="87"/>
      <c r="O145" s="143"/>
    </row>
    <row r="146" spans="1:15" ht="18">
      <c r="A146" s="149"/>
      <c r="B146" s="78">
        <v>3</v>
      </c>
      <c r="C146" s="78">
        <v>2</v>
      </c>
      <c r="D146" s="79">
        <v>0.7</v>
      </c>
      <c r="E146" s="80">
        <f>D146*$L$3</f>
        <v>70</v>
      </c>
      <c r="F146" s="80">
        <f>D146*$M$3</f>
        <v>70</v>
      </c>
      <c r="G146" s="80">
        <f>D146*$N$3</f>
        <v>70</v>
      </c>
      <c r="H146" s="58"/>
      <c r="I146" s="98" t="s">
        <v>41</v>
      </c>
      <c r="J146" s="87"/>
      <c r="K146" s="87"/>
      <c r="L146" s="95"/>
      <c r="M146" s="86"/>
      <c r="N146" s="87"/>
      <c r="O146" s="143"/>
    </row>
    <row r="147" spans="1:15" ht="12.75">
      <c r="A147" s="149"/>
      <c r="B147" s="78">
        <v>2</v>
      </c>
      <c r="C147" s="78">
        <v>5</v>
      </c>
      <c r="D147" s="79">
        <v>0.8</v>
      </c>
      <c r="E147" s="80">
        <f>D147*$L$3</f>
        <v>80</v>
      </c>
      <c r="F147" s="80">
        <f>D147*$M$3</f>
        <v>80</v>
      </c>
      <c r="G147" s="80">
        <f>D147*$N$3</f>
        <v>80</v>
      </c>
      <c r="H147" s="58"/>
      <c r="I147" s="58" t="s">
        <v>57</v>
      </c>
      <c r="J147" s="87"/>
      <c r="K147" s="87"/>
      <c r="L147" s="92"/>
      <c r="M147" s="88"/>
      <c r="N147" s="87"/>
      <c r="O147" s="143"/>
    </row>
    <row r="148" spans="1:15" ht="12.75">
      <c r="A148" s="145" t="s">
        <v>73</v>
      </c>
      <c r="B148" s="62">
        <v>8</v>
      </c>
      <c r="C148" s="62">
        <v>4</v>
      </c>
      <c r="D148" s="73"/>
      <c r="E148" s="77"/>
      <c r="F148" s="77"/>
      <c r="G148" s="77"/>
      <c r="H148" s="58"/>
      <c r="I148" s="58"/>
      <c r="J148" s="87"/>
      <c r="K148" s="87"/>
      <c r="L148" s="87"/>
      <c r="M148" s="87"/>
      <c r="N148" s="87"/>
      <c r="O148" s="143"/>
    </row>
    <row r="149" spans="1:15" ht="12.75">
      <c r="A149" s="154" t="s">
        <v>48</v>
      </c>
      <c r="B149" s="67">
        <v>3</v>
      </c>
      <c r="C149" s="67">
        <v>1</v>
      </c>
      <c r="D149" s="76">
        <v>0.5</v>
      </c>
      <c r="E149" s="66">
        <f>D149*$L$4</f>
        <v>50</v>
      </c>
      <c r="F149" s="66">
        <f>D149*$M$4</f>
        <v>50</v>
      </c>
      <c r="G149" s="66">
        <f>D149*$N$4</f>
        <v>50</v>
      </c>
      <c r="H149" s="58"/>
      <c r="I149" s="58"/>
      <c r="J149" s="87"/>
      <c r="K149" s="87"/>
      <c r="L149" s="87"/>
      <c r="M149" s="87"/>
      <c r="N149" s="87"/>
      <c r="O149" s="143"/>
    </row>
    <row r="150" spans="1:15" ht="12.75">
      <c r="A150" s="154"/>
      <c r="B150" s="67">
        <v>3</v>
      </c>
      <c r="C150" s="67">
        <v>1</v>
      </c>
      <c r="D150" s="76">
        <v>0.6</v>
      </c>
      <c r="E150" s="66">
        <f>D150*$L$4</f>
        <v>60</v>
      </c>
      <c r="F150" s="66">
        <f>D150*$M$4</f>
        <v>60</v>
      </c>
      <c r="G150" s="66">
        <f>D150*$N$4</f>
        <v>60</v>
      </c>
      <c r="H150" s="58"/>
      <c r="I150" s="58"/>
      <c r="J150" s="87"/>
      <c r="K150" s="87"/>
      <c r="L150" s="87"/>
      <c r="M150" s="87"/>
      <c r="N150" s="87"/>
      <c r="O150" s="143"/>
    </row>
    <row r="151" spans="1:15" ht="12.75">
      <c r="A151" s="154"/>
      <c r="B151" s="67">
        <v>3</v>
      </c>
      <c r="C151" s="67">
        <v>2</v>
      </c>
      <c r="D151" s="76">
        <v>0.7</v>
      </c>
      <c r="E151" s="66">
        <f>D151*$L$4</f>
        <v>70</v>
      </c>
      <c r="F151" s="66">
        <f>D151*$M$4</f>
        <v>70</v>
      </c>
      <c r="G151" s="66">
        <f>D151*$N$4</f>
        <v>70</v>
      </c>
      <c r="H151" s="58"/>
      <c r="I151" s="58"/>
      <c r="J151" s="87"/>
      <c r="K151" s="87"/>
      <c r="L151" s="87"/>
      <c r="M151" s="87"/>
      <c r="N151" s="87"/>
      <c r="O151" s="143"/>
    </row>
    <row r="152" spans="1:15" ht="12.75">
      <c r="A152" s="154"/>
      <c r="B152" s="67">
        <v>2</v>
      </c>
      <c r="C152" s="67">
        <v>4</v>
      </c>
      <c r="D152" s="76">
        <v>0.75</v>
      </c>
      <c r="E152" s="66">
        <f>D152*$L$4</f>
        <v>75</v>
      </c>
      <c r="F152" s="66">
        <f>D152*$M$4</f>
        <v>75</v>
      </c>
      <c r="G152" s="66">
        <f>D152*$N$4</f>
        <v>75</v>
      </c>
      <c r="H152" s="58"/>
      <c r="I152" s="58"/>
      <c r="J152" s="87"/>
      <c r="K152" s="87"/>
      <c r="L152" s="87"/>
      <c r="M152" s="87"/>
      <c r="N152" s="87"/>
      <c r="O152" s="143"/>
    </row>
    <row r="153" spans="1:15" ht="12.75">
      <c r="A153" s="145" t="s">
        <v>10</v>
      </c>
      <c r="B153" s="62">
        <v>8</v>
      </c>
      <c r="C153" s="62">
        <v>3</v>
      </c>
      <c r="D153" s="73"/>
      <c r="E153" s="60"/>
      <c r="F153" s="60"/>
      <c r="G153" s="62"/>
      <c r="H153" s="58"/>
      <c r="I153" s="58"/>
      <c r="J153" s="87"/>
      <c r="K153" s="87"/>
      <c r="L153" s="87"/>
      <c r="M153" s="87"/>
      <c r="N153" s="87"/>
      <c r="O153" s="143"/>
    </row>
    <row r="154" spans="1:15" ht="12.75">
      <c r="A154" s="142"/>
      <c r="B154" s="87"/>
      <c r="C154" s="87"/>
      <c r="D154" s="95"/>
      <c r="E154" s="86"/>
      <c r="F154" s="87"/>
      <c r="G154" s="87"/>
      <c r="H154" s="58"/>
      <c r="I154" s="58"/>
      <c r="J154" s="87"/>
      <c r="K154" s="87"/>
      <c r="L154" s="87"/>
      <c r="M154" s="87"/>
      <c r="N154" s="87"/>
      <c r="O154" s="143"/>
    </row>
    <row r="155" spans="1:15" ht="13.5" thickBot="1">
      <c r="A155" s="155"/>
      <c r="B155" s="156"/>
      <c r="C155" s="156"/>
      <c r="D155" s="157"/>
      <c r="E155" s="156"/>
      <c r="F155" s="156"/>
      <c r="G155" s="156"/>
      <c r="H155" s="159"/>
      <c r="I155" s="159"/>
      <c r="J155" s="156"/>
      <c r="K155" s="156"/>
      <c r="L155" s="156"/>
      <c r="M155" s="156"/>
      <c r="N155" s="156"/>
      <c r="O155" s="160"/>
    </row>
    <row r="156" spans="1:15" ht="12.75">
      <c r="A156" s="161"/>
      <c r="B156" s="136"/>
      <c r="C156" s="136"/>
      <c r="D156" s="137"/>
      <c r="E156" s="136"/>
      <c r="F156" s="136"/>
      <c r="G156" s="136"/>
      <c r="H156" s="139"/>
      <c r="I156" s="139"/>
      <c r="J156" s="136"/>
      <c r="K156" s="136"/>
      <c r="L156" s="136"/>
      <c r="M156" s="136"/>
      <c r="N156" s="136"/>
      <c r="O156" s="141"/>
    </row>
    <row r="157" spans="1:15" ht="18">
      <c r="A157" s="144" t="s">
        <v>44</v>
      </c>
      <c r="B157" s="87"/>
      <c r="C157" s="87"/>
      <c r="D157" s="95"/>
      <c r="E157" s="86"/>
      <c r="F157" s="87"/>
      <c r="G157" s="87"/>
      <c r="H157" s="58"/>
      <c r="I157" s="58"/>
      <c r="J157" s="87"/>
      <c r="K157" s="87"/>
      <c r="L157" s="87"/>
      <c r="M157" s="87"/>
      <c r="N157" s="87"/>
      <c r="O157" s="143"/>
    </row>
    <row r="158" spans="1:15" ht="12.75">
      <c r="A158" s="142"/>
      <c r="B158" s="87"/>
      <c r="C158" s="87"/>
      <c r="D158" s="95"/>
      <c r="E158" s="86"/>
      <c r="F158" s="87"/>
      <c r="G158" s="87"/>
      <c r="H158" s="58"/>
      <c r="I158" s="58"/>
      <c r="J158" s="87"/>
      <c r="K158" s="87"/>
      <c r="L158" s="87"/>
      <c r="M158" s="87"/>
      <c r="N158" s="87"/>
      <c r="O158" s="143"/>
    </row>
    <row r="159" spans="1:15" ht="18">
      <c r="A159" s="144" t="s">
        <v>37</v>
      </c>
      <c r="B159" s="87"/>
      <c r="C159" s="87"/>
      <c r="D159" s="95"/>
      <c r="E159" s="86"/>
      <c r="F159" s="87"/>
      <c r="G159" s="87"/>
      <c r="H159" s="58"/>
      <c r="I159" s="58"/>
      <c r="J159" s="87"/>
      <c r="K159" s="62">
        <f aca="true" t="shared" si="15" ref="K159:N162">K1</f>
        <v>0</v>
      </c>
      <c r="L159" s="62" t="str">
        <f t="shared" si="15"/>
        <v>Full gear</v>
      </c>
      <c r="M159" s="62" t="str">
        <f t="shared" si="15"/>
        <v>Partial gear/Partial ROM</v>
      </c>
      <c r="N159" s="62" t="str">
        <f t="shared" si="15"/>
        <v>Raw Maxes</v>
      </c>
      <c r="O159" s="143"/>
    </row>
    <row r="160" spans="1:15" ht="12.75">
      <c r="A160" s="142"/>
      <c r="B160" s="87"/>
      <c r="C160" s="87"/>
      <c r="D160" s="95"/>
      <c r="E160" s="86"/>
      <c r="F160" s="87"/>
      <c r="G160" s="87"/>
      <c r="H160" s="58"/>
      <c r="I160" s="58"/>
      <c r="J160" s="87"/>
      <c r="K160" s="62" t="str">
        <f t="shared" si="15"/>
        <v>Squat</v>
      </c>
      <c r="L160" s="62">
        <f t="shared" si="15"/>
        <v>100</v>
      </c>
      <c r="M160" s="62">
        <f t="shared" si="15"/>
        <v>100</v>
      </c>
      <c r="N160" s="62">
        <f t="shared" si="15"/>
        <v>100</v>
      </c>
      <c r="O160" s="143"/>
    </row>
    <row r="161" spans="1:15" ht="12.75">
      <c r="A161" s="145"/>
      <c r="B161" s="218" t="s">
        <v>6</v>
      </c>
      <c r="C161" s="218" t="s">
        <v>7</v>
      </c>
      <c r="D161" s="20" t="s">
        <v>8</v>
      </c>
      <c r="E161" s="59" t="s">
        <v>62</v>
      </c>
      <c r="F161" s="60" t="s">
        <v>60</v>
      </c>
      <c r="G161" s="60" t="s">
        <v>61</v>
      </c>
      <c r="H161" s="58"/>
      <c r="I161" s="58"/>
      <c r="J161" s="87"/>
      <c r="K161" s="62" t="str">
        <f t="shared" si="15"/>
        <v>bench</v>
      </c>
      <c r="L161" s="62">
        <f t="shared" si="15"/>
        <v>100</v>
      </c>
      <c r="M161" s="62">
        <f t="shared" si="15"/>
        <v>100</v>
      </c>
      <c r="N161" s="62">
        <f t="shared" si="15"/>
        <v>100</v>
      </c>
      <c r="O161" s="143"/>
    </row>
    <row r="162" spans="1:15" ht="12.75">
      <c r="A162" s="149" t="s">
        <v>25</v>
      </c>
      <c r="B162" s="78">
        <v>3</v>
      </c>
      <c r="C162" s="78">
        <v>1</v>
      </c>
      <c r="D162" s="79">
        <v>0.5</v>
      </c>
      <c r="E162" s="80">
        <f>D162*$L$3</f>
        <v>50</v>
      </c>
      <c r="F162" s="80">
        <f>D162*$M$3</f>
        <v>50</v>
      </c>
      <c r="G162" s="80">
        <f>D162*$N$3</f>
        <v>50</v>
      </c>
      <c r="H162" s="58"/>
      <c r="I162" s="58"/>
      <c r="J162" s="87"/>
      <c r="K162" s="62" t="str">
        <f t="shared" si="15"/>
        <v>deadlift</v>
      </c>
      <c r="L162" s="62">
        <f t="shared" si="15"/>
        <v>100</v>
      </c>
      <c r="M162" s="62">
        <f t="shared" si="15"/>
        <v>100</v>
      </c>
      <c r="N162" s="62">
        <f t="shared" si="15"/>
        <v>100</v>
      </c>
      <c r="O162" s="143"/>
    </row>
    <row r="163" spans="1:15" ht="20.25">
      <c r="A163" s="149"/>
      <c r="B163" s="78">
        <v>3</v>
      </c>
      <c r="C163" s="78">
        <v>1</v>
      </c>
      <c r="D163" s="79">
        <v>0.6</v>
      </c>
      <c r="E163" s="80">
        <f>D163*$L$3</f>
        <v>60</v>
      </c>
      <c r="F163" s="80">
        <f>D163*$M$3</f>
        <v>60</v>
      </c>
      <c r="G163" s="80">
        <f>D163*$N$3</f>
        <v>60</v>
      </c>
      <c r="H163" s="58"/>
      <c r="I163" s="58"/>
      <c r="J163" s="87"/>
      <c r="K163" s="87"/>
      <c r="L163" s="87"/>
      <c r="M163" s="97" t="s">
        <v>67</v>
      </c>
      <c r="N163" s="87"/>
      <c r="O163" s="143"/>
    </row>
    <row r="164" spans="1:15" ht="12.75">
      <c r="A164" s="149"/>
      <c r="B164" s="78">
        <v>2</v>
      </c>
      <c r="C164" s="78">
        <v>2</v>
      </c>
      <c r="D164" s="79">
        <v>0.7</v>
      </c>
      <c r="E164" s="80">
        <f>D164*$L$3</f>
        <v>70</v>
      </c>
      <c r="F164" s="80">
        <f>D164*$M$3</f>
        <v>70</v>
      </c>
      <c r="G164" s="80">
        <f>D164*$N$3</f>
        <v>70</v>
      </c>
      <c r="H164" s="58"/>
      <c r="I164" s="58"/>
      <c r="J164" s="87"/>
      <c r="K164" s="87"/>
      <c r="L164" s="87"/>
      <c r="M164" s="87"/>
      <c r="N164" s="87"/>
      <c r="O164" s="143"/>
    </row>
    <row r="165" spans="1:15" ht="12.75">
      <c r="A165" s="149"/>
      <c r="B165" s="78">
        <v>1</v>
      </c>
      <c r="C165" s="78">
        <v>3</v>
      </c>
      <c r="D165" s="79">
        <v>0.75</v>
      </c>
      <c r="E165" s="80">
        <f>D165*$L$3</f>
        <v>75</v>
      </c>
      <c r="F165" s="80">
        <f>D165*$M$3</f>
        <v>75</v>
      </c>
      <c r="G165" s="80">
        <f>D165*$N$3</f>
        <v>75</v>
      </c>
      <c r="H165" s="58"/>
      <c r="I165" s="58"/>
      <c r="J165" s="87"/>
      <c r="K165" s="87"/>
      <c r="L165" s="87"/>
      <c r="M165" s="87"/>
      <c r="N165" s="87"/>
      <c r="O165" s="143"/>
    </row>
    <row r="166" spans="1:15" ht="18">
      <c r="A166" s="154" t="s">
        <v>48</v>
      </c>
      <c r="B166" s="67">
        <v>3</v>
      </c>
      <c r="C166" s="67">
        <v>1</v>
      </c>
      <c r="D166" s="76">
        <v>0.5</v>
      </c>
      <c r="E166" s="66">
        <f>D166*$L$4</f>
        <v>50</v>
      </c>
      <c r="F166" s="66">
        <f>D166*$M$4</f>
        <v>50</v>
      </c>
      <c r="G166" s="66">
        <f>D166*$N$4</f>
        <v>50</v>
      </c>
      <c r="H166" s="58"/>
      <c r="I166" s="98" t="s">
        <v>40</v>
      </c>
      <c r="J166" s="87"/>
      <c r="K166" s="87"/>
      <c r="L166" s="92"/>
      <c r="M166" s="86"/>
      <c r="N166" s="87"/>
      <c r="O166" s="143"/>
    </row>
    <row r="167" spans="1:15" ht="12.75">
      <c r="A167" s="154"/>
      <c r="B167" s="67">
        <v>3</v>
      </c>
      <c r="C167" s="67">
        <v>2</v>
      </c>
      <c r="D167" s="76">
        <v>0.6</v>
      </c>
      <c r="E167" s="66">
        <f>D167*$L$4</f>
        <v>60</v>
      </c>
      <c r="F167" s="66">
        <f>D167*$M$4</f>
        <v>60</v>
      </c>
      <c r="G167" s="66">
        <f>D167*$N$4</f>
        <v>60</v>
      </c>
      <c r="H167" s="58"/>
      <c r="I167" s="58" t="s">
        <v>57</v>
      </c>
      <c r="J167" s="87"/>
      <c r="K167" s="87"/>
      <c r="L167" s="92"/>
      <c r="M167" s="86"/>
      <c r="N167" s="87"/>
      <c r="O167" s="143"/>
    </row>
    <row r="168" spans="1:15" ht="18">
      <c r="A168" s="154"/>
      <c r="B168" s="67">
        <v>2</v>
      </c>
      <c r="C168" s="67">
        <v>4</v>
      </c>
      <c r="D168" s="76">
        <v>0.7</v>
      </c>
      <c r="E168" s="66">
        <f>D168*$L$4</f>
        <v>70</v>
      </c>
      <c r="F168" s="66">
        <f>D168*$M$4</f>
        <v>70</v>
      </c>
      <c r="G168" s="66">
        <f>D168*$N$4</f>
        <v>70</v>
      </c>
      <c r="H168" s="58"/>
      <c r="I168" s="98" t="s">
        <v>41</v>
      </c>
      <c r="J168" s="87"/>
      <c r="K168" s="87"/>
      <c r="L168" s="87"/>
      <c r="M168" s="87"/>
      <c r="N168" s="87"/>
      <c r="O168" s="143"/>
    </row>
    <row r="169" spans="1:15" ht="12.75">
      <c r="A169" s="145" t="s">
        <v>31</v>
      </c>
      <c r="B169" s="62">
        <v>5</v>
      </c>
      <c r="C169" s="62">
        <v>3</v>
      </c>
      <c r="D169" s="73"/>
      <c r="E169" s="89"/>
      <c r="F169" s="84"/>
      <c r="G169" s="84"/>
      <c r="H169" s="58"/>
      <c r="I169" s="58" t="s">
        <v>58</v>
      </c>
      <c r="J169" s="87"/>
      <c r="K169" s="87"/>
      <c r="L169" s="87"/>
      <c r="M169" s="87"/>
      <c r="N169" s="87"/>
      <c r="O169" s="143"/>
    </row>
    <row r="170" spans="1:15" ht="12.75">
      <c r="A170" s="142"/>
      <c r="B170" s="87"/>
      <c r="C170" s="87"/>
      <c r="D170" s="95"/>
      <c r="E170" s="82"/>
      <c r="F170" s="90"/>
      <c r="G170" s="83"/>
      <c r="H170" s="58"/>
      <c r="I170" s="58"/>
      <c r="J170" s="87"/>
      <c r="K170" s="87"/>
      <c r="L170" s="87"/>
      <c r="M170" s="87"/>
      <c r="N170" s="87"/>
      <c r="O170" s="143"/>
    </row>
    <row r="171" spans="1:15" ht="18">
      <c r="A171" s="144" t="s">
        <v>38</v>
      </c>
      <c r="B171" s="87"/>
      <c r="C171" s="87"/>
      <c r="D171" s="95"/>
      <c r="E171" s="91"/>
      <c r="F171" s="91"/>
      <c r="G171" s="87"/>
      <c r="H171" s="58"/>
      <c r="I171" s="58"/>
      <c r="J171" s="87"/>
      <c r="K171" s="87"/>
      <c r="L171" s="87"/>
      <c r="M171" s="87"/>
      <c r="N171" s="87"/>
      <c r="O171" s="143"/>
    </row>
    <row r="172" spans="1:15" ht="12.75">
      <c r="A172" s="142" t="s">
        <v>57</v>
      </c>
      <c r="B172" s="87"/>
      <c r="C172" s="87"/>
      <c r="D172" s="95"/>
      <c r="E172" s="86"/>
      <c r="F172" s="87"/>
      <c r="G172" s="87"/>
      <c r="H172" s="58"/>
      <c r="I172" s="58"/>
      <c r="J172" s="87"/>
      <c r="K172" s="87"/>
      <c r="L172" s="87"/>
      <c r="M172" s="87"/>
      <c r="N172" s="87"/>
      <c r="O172" s="143"/>
    </row>
    <row r="173" spans="1:15" ht="18">
      <c r="A173" s="144" t="s">
        <v>39</v>
      </c>
      <c r="B173" s="87"/>
      <c r="C173" s="87"/>
      <c r="D173" s="95"/>
      <c r="E173" s="86"/>
      <c r="F173" s="87"/>
      <c r="G173" s="87"/>
      <c r="H173" s="58"/>
      <c r="I173" s="169"/>
      <c r="J173" s="87"/>
      <c r="K173" s="87"/>
      <c r="L173" s="87"/>
      <c r="M173" s="87"/>
      <c r="N173" s="87"/>
      <c r="O173" s="143"/>
    </row>
    <row r="174" spans="1:15" ht="12.75">
      <c r="A174" s="142"/>
      <c r="B174" s="87"/>
      <c r="C174" s="87"/>
      <c r="D174" s="95"/>
      <c r="E174" s="88"/>
      <c r="F174" s="87"/>
      <c r="G174" s="87"/>
      <c r="H174" s="58"/>
      <c r="I174" s="58"/>
      <c r="J174" s="87"/>
      <c r="K174" s="87"/>
      <c r="L174" s="87"/>
      <c r="M174" s="87"/>
      <c r="N174" s="87"/>
      <c r="O174" s="143"/>
    </row>
    <row r="175" spans="1:15" ht="12.75">
      <c r="A175" s="145"/>
      <c r="B175" s="218" t="s">
        <v>6</v>
      </c>
      <c r="C175" s="218" t="s">
        <v>7</v>
      </c>
      <c r="D175" s="20" t="s">
        <v>8</v>
      </c>
      <c r="E175" s="59" t="s">
        <v>62</v>
      </c>
      <c r="F175" s="60" t="s">
        <v>60</v>
      </c>
      <c r="G175" s="60" t="s">
        <v>61</v>
      </c>
      <c r="H175" s="58"/>
      <c r="I175" s="58"/>
      <c r="J175" s="87"/>
      <c r="K175" s="87"/>
      <c r="L175" s="87"/>
      <c r="M175" s="87"/>
      <c r="N175" s="87"/>
      <c r="O175" s="143"/>
    </row>
    <row r="176" spans="1:15" ht="12.75">
      <c r="A176" s="146" t="s">
        <v>4</v>
      </c>
      <c r="B176" s="69">
        <v>3</v>
      </c>
      <c r="C176" s="69">
        <v>1</v>
      </c>
      <c r="D176" s="74">
        <v>0.5</v>
      </c>
      <c r="E176" s="70">
        <f>D176*$L$2</f>
        <v>50</v>
      </c>
      <c r="F176" s="70">
        <f>D176*$M$2</f>
        <v>50</v>
      </c>
      <c r="G176" s="70">
        <f>D176*$N$2</f>
        <v>50</v>
      </c>
      <c r="H176" s="58"/>
      <c r="I176" s="58"/>
      <c r="J176" s="87"/>
      <c r="K176" s="87"/>
      <c r="L176" s="87"/>
      <c r="M176" s="87"/>
      <c r="N176" s="87"/>
      <c r="O176" s="143"/>
    </row>
    <row r="177" spans="1:15" ht="12.75">
      <c r="A177" s="146"/>
      <c r="B177" s="69">
        <v>3</v>
      </c>
      <c r="C177" s="69">
        <v>2</v>
      </c>
      <c r="D177" s="74">
        <v>0.6</v>
      </c>
      <c r="E177" s="70">
        <f>D177*$L$2</f>
        <v>60</v>
      </c>
      <c r="F177" s="70">
        <f>D177*$M$2</f>
        <v>60</v>
      </c>
      <c r="G177" s="70">
        <f>D177*$N$2</f>
        <v>60</v>
      </c>
      <c r="H177" s="58"/>
      <c r="I177" s="58"/>
      <c r="J177" s="87"/>
      <c r="K177" s="87"/>
      <c r="L177" s="87"/>
      <c r="M177" s="87"/>
      <c r="N177" s="87"/>
      <c r="O177" s="143"/>
    </row>
    <row r="178" spans="1:15" ht="12.75">
      <c r="A178" s="146"/>
      <c r="B178" s="69">
        <v>2</v>
      </c>
      <c r="C178" s="69">
        <v>3</v>
      </c>
      <c r="D178" s="74">
        <v>0.7</v>
      </c>
      <c r="E178" s="70">
        <f>D178*$L$2</f>
        <v>70</v>
      </c>
      <c r="F178" s="70">
        <f>D178*$M$2</f>
        <v>70</v>
      </c>
      <c r="G178" s="70">
        <f>D178*$N$2</f>
        <v>70</v>
      </c>
      <c r="H178" s="58"/>
      <c r="I178" s="58"/>
      <c r="J178" s="87"/>
      <c r="K178" s="87"/>
      <c r="L178" s="87"/>
      <c r="M178" s="87"/>
      <c r="N178" s="87"/>
      <c r="O178" s="143"/>
    </row>
    <row r="179" spans="1:15" ht="12.75">
      <c r="A179" s="149" t="s">
        <v>25</v>
      </c>
      <c r="B179" s="78">
        <v>3</v>
      </c>
      <c r="C179" s="78">
        <v>1</v>
      </c>
      <c r="D179" s="79">
        <v>0.5</v>
      </c>
      <c r="E179" s="80">
        <f>D179*$L$3</f>
        <v>50</v>
      </c>
      <c r="F179" s="80">
        <f>D179*$M$3</f>
        <v>50</v>
      </c>
      <c r="G179" s="80">
        <f>D179*$N$3</f>
        <v>50</v>
      </c>
      <c r="H179" s="58"/>
      <c r="I179" s="58"/>
      <c r="J179" s="87"/>
      <c r="K179" s="87"/>
      <c r="L179" s="87"/>
      <c r="M179" s="87"/>
      <c r="N179" s="87"/>
      <c r="O179" s="143"/>
    </row>
    <row r="180" spans="1:15" ht="12.75">
      <c r="A180" s="149"/>
      <c r="B180" s="78">
        <v>3</v>
      </c>
      <c r="C180" s="78">
        <v>2</v>
      </c>
      <c r="D180" s="79">
        <v>0.6</v>
      </c>
      <c r="E180" s="80">
        <f>D180*$L$3</f>
        <v>60</v>
      </c>
      <c r="F180" s="80">
        <f>D180*$M$3</f>
        <v>60</v>
      </c>
      <c r="G180" s="80">
        <f>D180*$N$3</f>
        <v>60</v>
      </c>
      <c r="H180" s="58"/>
      <c r="I180" s="58"/>
      <c r="J180" s="87"/>
      <c r="K180" s="87"/>
      <c r="L180" s="87"/>
      <c r="M180" s="87"/>
      <c r="N180" s="87"/>
      <c r="O180" s="143"/>
    </row>
    <row r="181" spans="1:15" ht="13.5" thickBot="1">
      <c r="A181" s="170"/>
      <c r="B181" s="171">
        <v>2</v>
      </c>
      <c r="C181" s="171">
        <v>3</v>
      </c>
      <c r="D181" s="172">
        <v>0.7</v>
      </c>
      <c r="E181" s="173">
        <f>D181*$L$3</f>
        <v>70</v>
      </c>
      <c r="F181" s="173">
        <f>D181*$M$3</f>
        <v>70</v>
      </c>
      <c r="G181" s="173">
        <f>D181*$N$3</f>
        <v>70</v>
      </c>
      <c r="H181" s="159"/>
      <c r="I181" s="159"/>
      <c r="J181" s="156"/>
      <c r="K181" s="156"/>
      <c r="L181" s="156"/>
      <c r="M181" s="156"/>
      <c r="N181" s="156"/>
      <c r="O181" s="160"/>
    </row>
    <row r="182" spans="5:7" ht="12.75">
      <c r="E182" s="88"/>
      <c r="F182" s="91"/>
      <c r="G182" s="91"/>
    </row>
    <row r="183" spans="5:7" ht="12.75">
      <c r="E183" s="88"/>
      <c r="F183" s="91"/>
      <c r="G183" s="91"/>
    </row>
    <row r="184" spans="5:7" ht="12.75">
      <c r="E184" s="88"/>
      <c r="F184" s="91"/>
      <c r="G184" s="91"/>
    </row>
    <row r="185" spans="5:7" ht="12.75">
      <c r="E185" s="91"/>
      <c r="F185" s="91"/>
      <c r="G185" s="91"/>
    </row>
    <row r="186" spans="5:7" ht="12.75">
      <c r="E186" s="88"/>
      <c r="F186" s="91"/>
      <c r="G186" s="91"/>
    </row>
    <row r="187" spans="5:7" ht="12.75">
      <c r="E187" s="88"/>
      <c r="F187" s="91"/>
      <c r="G187" s="91"/>
    </row>
    <row r="188" spans="5:7" ht="12.75">
      <c r="E188" s="88"/>
      <c r="F188" s="91"/>
      <c r="G188" s="91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69" r:id="rId1"/>
  <rowBreaks count="4" manualBreakCount="4">
    <brk id="39" max="255" man="1"/>
    <brk id="79" max="255" man="1"/>
    <brk id="121" max="255" man="1"/>
    <brk id="1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83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2" max="5" width="9.875" style="176" customWidth="1"/>
    <col min="6" max="6" width="2.00390625" style="176" customWidth="1"/>
    <col min="7" max="10" width="9.875" style="176" customWidth="1"/>
    <col min="11" max="11" width="2.125" style="0" customWidth="1"/>
    <col min="12" max="14" width="9.875" style="240" customWidth="1"/>
    <col min="30" max="30" width="0" style="0" hidden="1" customWidth="1"/>
  </cols>
  <sheetData>
    <row r="1" ht="12.75">
      <c r="A1" s="215" t="s">
        <v>122</v>
      </c>
    </row>
    <row r="2" ht="12.75">
      <c r="A2" s="215"/>
    </row>
    <row r="3" spans="2:12" ht="12.75">
      <c r="B3" s="239" t="s">
        <v>123</v>
      </c>
      <c r="G3" s="239" t="s">
        <v>121</v>
      </c>
      <c r="L3" s="242" t="s">
        <v>110</v>
      </c>
    </row>
    <row r="4" spans="1:14" ht="12.75">
      <c r="A4" s="210" t="s">
        <v>92</v>
      </c>
      <c r="B4" s="179" t="s">
        <v>4</v>
      </c>
      <c r="C4" s="179" t="s">
        <v>77</v>
      </c>
      <c r="D4" s="179" t="s">
        <v>78</v>
      </c>
      <c r="G4" s="179" t="s">
        <v>4</v>
      </c>
      <c r="H4" s="179" t="s">
        <v>77</v>
      </c>
      <c r="I4" s="179" t="s">
        <v>78</v>
      </c>
      <c r="L4" s="179" t="s">
        <v>4</v>
      </c>
      <c r="M4" s="179" t="s">
        <v>77</v>
      </c>
      <c r="N4" s="179" t="s">
        <v>78</v>
      </c>
    </row>
    <row r="5" spans="1:14" ht="12.75">
      <c r="A5" s="210">
        <v>1</v>
      </c>
      <c r="B5" s="33">
        <f>'CMS-MS Prep'!G67</f>
        <v>92</v>
      </c>
      <c r="C5" s="33">
        <f>'CMS-MS Prep'!I67</f>
        <v>150</v>
      </c>
      <c r="D5" s="33">
        <f>'CMS-MS Prep'!K67</f>
        <v>97</v>
      </c>
      <c r="E5" s="33">
        <f>SUM(B5:D5)</f>
        <v>339</v>
      </c>
      <c r="F5" s="33"/>
      <c r="G5" s="33">
        <f>'CMS-MS Prep'!H67</f>
        <v>13125</v>
      </c>
      <c r="H5" s="33">
        <f>'CMS-MS Prep'!J67</f>
        <v>20300</v>
      </c>
      <c r="I5" s="33">
        <f>'CMS-MS Prep'!L67</f>
        <v>14696</v>
      </c>
      <c r="J5" s="33">
        <f>SUM(G5:I5)</f>
        <v>48121</v>
      </c>
      <c r="L5" s="241">
        <f>G5/B5/Max!B2</f>
        <v>0.6793478260869565</v>
      </c>
      <c r="M5" s="241">
        <f>H5/C5/Max!B3</f>
        <v>0.6766666666666667</v>
      </c>
      <c r="N5" s="241">
        <f>I5/D5/Max!B4</f>
        <v>0.688659793814433</v>
      </c>
    </row>
    <row r="6" spans="1:14" ht="12.75">
      <c r="A6" s="210">
        <v>2</v>
      </c>
      <c r="B6" s="33">
        <f>'CMS-MS Prep'!G127</f>
        <v>86</v>
      </c>
      <c r="C6" s="33">
        <f>'CMS-MS Prep'!I127</f>
        <v>127</v>
      </c>
      <c r="D6" s="33">
        <f>'CMS-MS Prep'!K127</f>
        <v>70</v>
      </c>
      <c r="E6" s="33">
        <f>SUM(B6:D6)</f>
        <v>283</v>
      </c>
      <c r="F6" s="33"/>
      <c r="G6" s="33">
        <f>'CMS-MS Prep'!H127</f>
        <v>12369</v>
      </c>
      <c r="H6" s="33">
        <f>'CMS-MS Prep'!J127</f>
        <v>17240</v>
      </c>
      <c r="I6" s="33">
        <f>'CMS-MS Prep'!L127</f>
        <v>10340</v>
      </c>
      <c r="J6" s="33">
        <f>SUM(G6:I6)</f>
        <v>39949</v>
      </c>
      <c r="L6" s="241">
        <f>G6/B6/Max!B2</f>
        <v>0.6848837209302326</v>
      </c>
      <c r="M6" s="241">
        <f>H6/C6/Max!B3</f>
        <v>0.6787401574803149</v>
      </c>
      <c r="N6" s="241">
        <f>I6/D6/Max!B4</f>
        <v>0.6714285714285715</v>
      </c>
    </row>
    <row r="7" spans="1:14" ht="12.75">
      <c r="A7" s="210">
        <v>3</v>
      </c>
      <c r="B7" s="33">
        <f>'CMS-MS Prep'!G200</f>
        <v>131</v>
      </c>
      <c r="C7" s="33">
        <f>'CMS-MS Prep'!I200</f>
        <v>200</v>
      </c>
      <c r="D7" s="33">
        <f>'CMS-MS Prep'!K200</f>
        <v>114</v>
      </c>
      <c r="E7" s="33">
        <f>SUM(B7:D7)</f>
        <v>445</v>
      </c>
      <c r="F7" s="33"/>
      <c r="G7" s="33">
        <f>'CMS-MS Prep'!H200</f>
        <v>18417</v>
      </c>
      <c r="H7" s="33">
        <f>'CMS-MS Prep'!J200</f>
        <v>26140</v>
      </c>
      <c r="I7" s="33">
        <f>'CMS-MS Prep'!L200</f>
        <v>17578</v>
      </c>
      <c r="J7" s="33">
        <f>SUM(G7:I7)</f>
        <v>62135</v>
      </c>
      <c r="L7" s="241">
        <f>G7/B7/Max!B2</f>
        <v>0.6694656488549618</v>
      </c>
      <c r="M7" s="241">
        <f>H7/C7/Max!B3</f>
        <v>0.6535</v>
      </c>
      <c r="N7" s="241">
        <f>I7/D7/Max!B4</f>
        <v>0.7008771929824562</v>
      </c>
    </row>
    <row r="8" spans="1:14" ht="12.75">
      <c r="A8" s="210">
        <v>4</v>
      </c>
      <c r="B8" s="33">
        <f>'CMS-MS Prep'!G262</f>
        <v>88</v>
      </c>
      <c r="C8" s="33">
        <f>'CMS-MS Prep'!I262</f>
        <v>106</v>
      </c>
      <c r="D8" s="33">
        <f>'CMS-MS Prep'!K262</f>
        <v>94</v>
      </c>
      <c r="E8" s="33">
        <f>SUM(B8:D8)</f>
        <v>288</v>
      </c>
      <c r="F8" s="33"/>
      <c r="G8" s="33">
        <f>'CMS-MS Prep'!H262</f>
        <v>13167</v>
      </c>
      <c r="H8" s="33">
        <f>'CMS-MS Prep'!J262</f>
        <v>14960</v>
      </c>
      <c r="I8" s="33">
        <f>'CMS-MS Prep'!L262</f>
        <v>14828</v>
      </c>
      <c r="J8" s="33">
        <f>SUM(G8:I8)</f>
        <v>42955</v>
      </c>
      <c r="L8" s="241">
        <f>G8/B8/Max!B2</f>
        <v>0.7125</v>
      </c>
      <c r="M8" s="241">
        <f>H8/C8/Max!B3</f>
        <v>0.7056603773584905</v>
      </c>
      <c r="N8" s="241">
        <f>I8/D8/Max!B4</f>
        <v>0.7170212765957447</v>
      </c>
    </row>
    <row r="9" spans="1:14" ht="12.75">
      <c r="A9" s="210" t="s">
        <v>76</v>
      </c>
      <c r="B9" s="33">
        <f>SUM(B5:B8)</f>
        <v>397</v>
      </c>
      <c r="C9" s="33">
        <f>SUM(C5:C8)</f>
        <v>583</v>
      </c>
      <c r="D9" s="33">
        <f>SUM(D5:D8)</f>
        <v>375</v>
      </c>
      <c r="E9" s="33">
        <f>SUM(E5:E8)</f>
        <v>1355</v>
      </c>
      <c r="F9" s="33"/>
      <c r="G9" s="33">
        <f>SUM(G5:G8)</f>
        <v>57078</v>
      </c>
      <c r="H9" s="33">
        <f>SUM(H5:H8)</f>
        <v>78640</v>
      </c>
      <c r="I9" s="33">
        <f>SUM(I5:I8)</f>
        <v>57442</v>
      </c>
      <c r="J9" s="33">
        <f>SUM(J5:J8)</f>
        <v>193160</v>
      </c>
      <c r="L9" s="241">
        <f>G9/B9/Max!B2</f>
        <v>0.6846347607052897</v>
      </c>
      <c r="M9" s="241">
        <f>H9/C9/Max!B3</f>
        <v>0.6744425385934819</v>
      </c>
      <c r="N9" s="241">
        <f>I9/D9/Max!B4</f>
        <v>0.6962666666666666</v>
      </c>
    </row>
    <row r="10" spans="1:10" ht="12.75">
      <c r="A10" s="210"/>
      <c r="B10" s="33"/>
      <c r="C10" s="33"/>
      <c r="D10" s="33"/>
      <c r="E10" s="33">
        <f>E9/4</f>
        <v>338.75</v>
      </c>
      <c r="F10" s="33"/>
      <c r="G10" s="33"/>
      <c r="H10" s="33"/>
      <c r="I10" s="33"/>
      <c r="J10" s="33"/>
    </row>
    <row r="11" spans="1:14" ht="12.75">
      <c r="A11" s="210" t="s">
        <v>124</v>
      </c>
      <c r="B11" s="179" t="s">
        <v>4</v>
      </c>
      <c r="C11" s="179" t="s">
        <v>77</v>
      </c>
      <c r="D11" s="179" t="s">
        <v>78</v>
      </c>
      <c r="G11" s="179" t="s">
        <v>4</v>
      </c>
      <c r="H11" s="179" t="s">
        <v>77</v>
      </c>
      <c r="I11" s="179" t="s">
        <v>78</v>
      </c>
      <c r="L11" s="179" t="s">
        <v>4</v>
      </c>
      <c r="M11" s="179" t="s">
        <v>77</v>
      </c>
      <c r="N11" s="179" t="s">
        <v>78</v>
      </c>
    </row>
    <row r="12" spans="1:14" ht="12.75">
      <c r="A12" s="210">
        <v>1</v>
      </c>
      <c r="B12" s="33">
        <f>'CMS-MS Prep (2)'!G79</f>
        <v>80</v>
      </c>
      <c r="C12" s="33">
        <f>'CMS-MS Prep (2)'!I79</f>
        <v>204</v>
      </c>
      <c r="D12" s="33">
        <f>'CMS-MS Prep (2)'!K79</f>
        <v>90</v>
      </c>
      <c r="E12" s="33">
        <f aca="true" t="shared" si="0" ref="E12:E17">SUM(B12:D12)</f>
        <v>374</v>
      </c>
      <c r="F12" s="33"/>
      <c r="G12" s="33">
        <f>'CMS-MS Prep (2)'!H79</f>
        <v>11917.5</v>
      </c>
      <c r="H12" s="33">
        <f>'CMS-MS Prep (2)'!J79</f>
        <v>27250</v>
      </c>
      <c r="I12" s="33">
        <f>'CMS-MS Prep (2)'!L79</f>
        <v>14388</v>
      </c>
      <c r="J12" s="33">
        <f aca="true" t="shared" si="1" ref="J12:J17">SUM(G12:I12)</f>
        <v>53555.5</v>
      </c>
      <c r="L12" s="241">
        <f>G12/B12/Max!B2</f>
        <v>0.709375</v>
      </c>
      <c r="M12" s="241">
        <f>H12/C12/Max!B3</f>
        <v>0.6678921568627452</v>
      </c>
      <c r="N12" s="241">
        <f>I12/D12/Max!B4</f>
        <v>0.7266666666666667</v>
      </c>
    </row>
    <row r="13" spans="1:14" ht="12.75">
      <c r="A13" s="210">
        <v>2</v>
      </c>
      <c r="B13" s="33">
        <f>'CMS-MS Prep (2)'!G142</f>
        <v>91</v>
      </c>
      <c r="C13" s="33">
        <f>'CMS-MS Prep (2)'!I142</f>
        <v>163</v>
      </c>
      <c r="D13" s="33">
        <f>'CMS-MS Prep (2)'!K142</f>
        <v>83</v>
      </c>
      <c r="E13" s="33">
        <f t="shared" si="0"/>
        <v>337</v>
      </c>
      <c r="F13" s="33"/>
      <c r="G13" s="33">
        <f>'CMS-MS Prep (2)'!H142</f>
        <v>12621</v>
      </c>
      <c r="H13" s="33">
        <f>'CMS-MS Prep (2)'!J142</f>
        <v>21880</v>
      </c>
      <c r="I13" s="33">
        <f>'CMS-MS Prep (2)'!L142</f>
        <v>13288</v>
      </c>
      <c r="J13" s="33">
        <f t="shared" si="1"/>
        <v>47789</v>
      </c>
      <c r="L13" s="241">
        <f>G13/B13/Max!B2</f>
        <v>0.6604395604395604</v>
      </c>
      <c r="M13" s="241">
        <f>H13/C13/Max!B3</f>
        <v>0.6711656441717792</v>
      </c>
      <c r="N13" s="241">
        <f>I13/D13/Max!B4</f>
        <v>0.7277108433734939</v>
      </c>
    </row>
    <row r="14" spans="1:14" ht="12.75">
      <c r="A14" s="210">
        <v>3</v>
      </c>
      <c r="B14" s="33">
        <f>'CMS-MS Prep (2)'!G214</f>
        <v>84</v>
      </c>
      <c r="C14" s="33">
        <f>'CMS-MS Prep (2)'!I214</f>
        <v>191</v>
      </c>
      <c r="D14" s="33">
        <f>'CMS-MS Prep (2)'!K214</f>
        <v>107</v>
      </c>
      <c r="E14" s="33">
        <f t="shared" si="0"/>
        <v>382</v>
      </c>
      <c r="F14" s="33"/>
      <c r="G14" s="33">
        <f>'CMS-MS Prep (2)'!H214</f>
        <v>12453</v>
      </c>
      <c r="H14" s="33">
        <f>'CMS-MS Prep (2)'!J214</f>
        <v>25670</v>
      </c>
      <c r="I14" s="33">
        <f>'CMS-MS Prep (2)'!L214</f>
        <v>16500</v>
      </c>
      <c r="J14" s="33">
        <f t="shared" si="1"/>
        <v>54623</v>
      </c>
      <c r="L14" s="241">
        <f>G14/B14/Max!B2</f>
        <v>0.705952380952381</v>
      </c>
      <c r="M14" s="241">
        <f>H14/C14/Max!B3</f>
        <v>0.6719895287958115</v>
      </c>
      <c r="N14" s="241">
        <f>I14/D14/Max!B4</f>
        <v>0.7009345794392524</v>
      </c>
    </row>
    <row r="15" spans="1:14" ht="12.75">
      <c r="A15" s="210">
        <v>4</v>
      </c>
      <c r="B15" s="33">
        <f>'CMS-MS Prep (2)'!G280</f>
        <v>85</v>
      </c>
      <c r="C15" s="33">
        <f>'CMS-MS Prep (2)'!I280</f>
        <v>148</v>
      </c>
      <c r="D15" s="33">
        <f>'CMS-MS Prep (2)'!K280</f>
        <v>69</v>
      </c>
      <c r="E15" s="33">
        <f t="shared" si="0"/>
        <v>302</v>
      </c>
      <c r="F15" s="33"/>
      <c r="G15" s="33">
        <f>'CMS-MS Prep (2)'!H280</f>
        <v>12558</v>
      </c>
      <c r="H15" s="33">
        <f>'CMS-MS Prep (2)'!J280</f>
        <v>20560</v>
      </c>
      <c r="I15" s="33">
        <f>'CMS-MS Prep (2)'!L280</f>
        <v>10846</v>
      </c>
      <c r="J15" s="33">
        <f t="shared" si="1"/>
        <v>43964</v>
      </c>
      <c r="L15" s="241">
        <f>G15/B15/Max!B2</f>
        <v>0.703529411764706</v>
      </c>
      <c r="M15" s="241">
        <f>H15/C15/Max!B3</f>
        <v>0.6945945945945945</v>
      </c>
      <c r="N15" s="241">
        <f>I15/D15/Max!B4</f>
        <v>0.7144927536231883</v>
      </c>
    </row>
    <row r="16" spans="1:14" ht="12.75">
      <c r="A16" s="210">
        <v>5</v>
      </c>
      <c r="B16" s="33">
        <f>'CMS-MS Prep (2)'!G348</f>
        <v>95</v>
      </c>
      <c r="C16" s="33">
        <f>'CMS-MS Prep (2)'!I348</f>
        <v>186</v>
      </c>
      <c r="D16" s="33">
        <f>'CMS-MS Prep (2)'!K348</f>
        <v>78</v>
      </c>
      <c r="E16" s="33">
        <f t="shared" si="0"/>
        <v>359</v>
      </c>
      <c r="F16" s="33"/>
      <c r="G16" s="33">
        <f>'CMS-MS Prep (2)'!H348</f>
        <v>13692</v>
      </c>
      <c r="H16" s="33">
        <f>'CMS-MS Prep (2)'!J348</f>
        <v>24490</v>
      </c>
      <c r="I16" s="33">
        <f>'CMS-MS Prep (2)'!L348</f>
        <v>11814</v>
      </c>
      <c r="J16" s="33">
        <f t="shared" si="1"/>
        <v>49996</v>
      </c>
      <c r="L16" s="241">
        <f>G16/B16/Max!B2</f>
        <v>0.6863157894736842</v>
      </c>
      <c r="M16" s="241">
        <f>H16/C16/Max!B3</f>
        <v>0.6583333333333333</v>
      </c>
      <c r="N16" s="241">
        <f>I16/D16/Max!B4</f>
        <v>0.6884615384615385</v>
      </c>
    </row>
    <row r="17" spans="1:14" ht="12.75">
      <c r="A17" s="210">
        <v>6</v>
      </c>
      <c r="B17" s="33">
        <f>'CMS-MS Prep (2)'!G414</f>
        <v>85</v>
      </c>
      <c r="C17" s="33">
        <f>'CMS-MS Prep (2)'!I414</f>
        <v>148</v>
      </c>
      <c r="D17" s="33">
        <f>'CMS-MS Prep (2)'!K414</f>
        <v>69</v>
      </c>
      <c r="E17" s="33">
        <f t="shared" si="0"/>
        <v>302</v>
      </c>
      <c r="F17" s="33"/>
      <c r="G17" s="33">
        <f>'CMS-MS Prep (2)'!H414</f>
        <v>12558</v>
      </c>
      <c r="H17" s="33">
        <f>'CMS-MS Prep (2)'!J414</f>
        <v>20560</v>
      </c>
      <c r="I17" s="33">
        <f>'CMS-MS Prep (2)'!L414</f>
        <v>10846</v>
      </c>
      <c r="J17" s="33">
        <f t="shared" si="1"/>
        <v>43964</v>
      </c>
      <c r="L17" s="241">
        <f>G17/B17/Max!B2</f>
        <v>0.703529411764706</v>
      </c>
      <c r="M17" s="241">
        <f>H17/C17/Max!B3</f>
        <v>0.6945945945945945</v>
      </c>
      <c r="N17" s="241">
        <f>I17/D17/Max!B4</f>
        <v>0.7144927536231883</v>
      </c>
    </row>
    <row r="18" spans="1:14" ht="12.75">
      <c r="A18" s="210" t="s">
        <v>76</v>
      </c>
      <c r="B18" s="33">
        <f>'CMS-MS Prep (2)'!G417</f>
        <v>520</v>
      </c>
      <c r="C18" s="33">
        <f>'CMS-MS Prep (2)'!I417</f>
        <v>1040</v>
      </c>
      <c r="D18" s="33">
        <f>'CMS-MS Prep (2)'!K417</f>
        <v>496</v>
      </c>
      <c r="E18" s="33">
        <f>SUM(E12:E17)</f>
        <v>2056</v>
      </c>
      <c r="F18" s="33"/>
      <c r="G18" s="33">
        <f>SUM(G12:G17)</f>
        <v>75799.5</v>
      </c>
      <c r="H18" s="33">
        <f>SUM(H12:H17)</f>
        <v>140410</v>
      </c>
      <c r="I18" s="33">
        <f>SUM(I12:I17)</f>
        <v>77682</v>
      </c>
      <c r="J18" s="33">
        <f>SUM(J12:J17)</f>
        <v>293891.5</v>
      </c>
      <c r="L18" s="241">
        <f>G18/B18/Max!B2</f>
        <v>0.6941346153846153</v>
      </c>
      <c r="M18" s="241">
        <f>H18/C18/Max!B3</f>
        <v>0.6750480769230769</v>
      </c>
      <c r="N18" s="241">
        <f>I18/D18/Max!B4</f>
        <v>0.7118951612903226</v>
      </c>
    </row>
    <row r="19" spans="1:10" ht="12.75">
      <c r="A19" s="210"/>
      <c r="B19" s="33">
        <f>B18*4/6</f>
        <v>346.6666666666667</v>
      </c>
      <c r="C19" s="33"/>
      <c r="D19" s="33"/>
      <c r="E19" s="33">
        <f>E18/6</f>
        <v>342.6666666666667</v>
      </c>
      <c r="F19" s="33"/>
      <c r="G19" s="33"/>
      <c r="H19" s="33"/>
      <c r="I19" s="33"/>
      <c r="J19" s="33"/>
    </row>
    <row r="20" spans="1:14" ht="12.75">
      <c r="A20" s="210" t="s">
        <v>142</v>
      </c>
      <c r="B20" s="179" t="s">
        <v>4</v>
      </c>
      <c r="C20" s="179" t="s">
        <v>77</v>
      </c>
      <c r="D20" s="179" t="s">
        <v>78</v>
      </c>
      <c r="G20" s="179" t="s">
        <v>4</v>
      </c>
      <c r="H20" s="179" t="s">
        <v>77</v>
      </c>
      <c r="I20" s="179" t="s">
        <v>78</v>
      </c>
      <c r="L20" s="179" t="s">
        <v>4</v>
      </c>
      <c r="M20" s="179" t="s">
        <v>77</v>
      </c>
      <c r="N20" s="179" t="s">
        <v>78</v>
      </c>
    </row>
    <row r="21" spans="1:14" ht="12.75">
      <c r="A21" s="210">
        <v>1</v>
      </c>
      <c r="B21" s="33">
        <f>'CMS-MS Prep (3)'!G64</f>
        <v>80</v>
      </c>
      <c r="C21" s="33">
        <f>'CMS-MS Prep (3)'!I64</f>
        <v>114</v>
      </c>
      <c r="D21" s="33">
        <f>'CMS-MS Prep (3)'!K64</f>
        <v>67</v>
      </c>
      <c r="E21" s="33">
        <f>SUM(B21:D21)</f>
        <v>261</v>
      </c>
      <c r="F21" s="33"/>
      <c r="G21" s="33">
        <f>'CMS-MS Prep (3)'!H64</f>
        <v>11854.5</v>
      </c>
      <c r="H21" s="33">
        <f>'CMS-MS Prep (3)'!J64</f>
        <v>15930</v>
      </c>
      <c r="I21" s="33">
        <f>'CMS-MS Prep (3)'!L64</f>
        <v>10648</v>
      </c>
      <c r="J21" s="33">
        <f>SUM(G21:I21)</f>
        <v>38432.5</v>
      </c>
      <c r="L21" s="241">
        <f>G21/B21/Max!B2</f>
        <v>0.7056250000000001</v>
      </c>
      <c r="M21" s="241">
        <f>H21/C21/Max!B3</f>
        <v>0.6986842105263158</v>
      </c>
      <c r="N21" s="241">
        <f>I21/D21/Max!B4</f>
        <v>0.7223880597014926</v>
      </c>
    </row>
    <row r="22" spans="1:14" ht="12.75">
      <c r="A22" s="210">
        <v>2</v>
      </c>
      <c r="B22" s="33">
        <f>'CMS-MS Prep (3)'!G127</f>
        <v>91</v>
      </c>
      <c r="C22" s="33">
        <f>'CMS-MS Prep (3)'!I127</f>
        <v>148</v>
      </c>
      <c r="D22" s="33">
        <f>'CMS-MS Prep (3)'!K127</f>
        <v>46</v>
      </c>
      <c r="E22" s="33">
        <f>SUM(B22:D22)</f>
        <v>285</v>
      </c>
      <c r="F22" s="33"/>
      <c r="G22" s="33">
        <f>'CMS-MS Prep (3)'!H127</f>
        <v>12684</v>
      </c>
      <c r="H22" s="33">
        <f>'CMS-MS Prep (3)'!J127</f>
        <v>20000</v>
      </c>
      <c r="I22" s="33">
        <f>'CMS-MS Prep (3)'!L127</f>
        <v>7260</v>
      </c>
      <c r="J22" s="33">
        <f>SUM(G22:I22)</f>
        <v>39944</v>
      </c>
      <c r="L22" s="241">
        <f>G22/B22/Max!B2</f>
        <v>0.6637362637362637</v>
      </c>
      <c r="M22" s="241">
        <f>H22/C22/Max!B3</f>
        <v>0.6756756756756757</v>
      </c>
      <c r="N22" s="241">
        <f>I22/D22/Max!B4</f>
        <v>0.7173913043478262</v>
      </c>
    </row>
    <row r="23" spans="1:14" ht="12.75">
      <c r="A23" s="210">
        <v>3</v>
      </c>
      <c r="B23" s="33">
        <f>'CMS-MS Prep (3)'!G191</f>
        <v>73</v>
      </c>
      <c r="C23" s="33">
        <f>'CMS-MS Prep (3)'!I191</f>
        <v>126</v>
      </c>
      <c r="D23" s="33">
        <f>'CMS-MS Prep (3)'!K191</f>
        <v>62</v>
      </c>
      <c r="E23" s="33">
        <f>SUM(B23:D23)</f>
        <v>261</v>
      </c>
      <c r="F23" s="33"/>
      <c r="G23" s="33">
        <f>'CMS-MS Prep (3)'!H191</f>
        <v>10741.5</v>
      </c>
      <c r="H23" s="33">
        <f>'CMS-MS Prep (3)'!J191</f>
        <v>17370</v>
      </c>
      <c r="I23" s="33">
        <f>'CMS-MS Prep (3)'!L191</f>
        <v>9812</v>
      </c>
      <c r="J23" s="33">
        <f>SUM(G23:I23)</f>
        <v>37923.5</v>
      </c>
      <c r="L23" s="241">
        <f>G23/B23/Max!B2</f>
        <v>0.7006849315068494</v>
      </c>
      <c r="M23" s="241">
        <f>H23/C23/Max!B3</f>
        <v>0.6892857142857143</v>
      </c>
      <c r="N23" s="241">
        <f>I23/D23/Max!B4</f>
        <v>0.7193548387096774</v>
      </c>
    </row>
    <row r="24" spans="1:14" ht="12.75">
      <c r="A24" s="210">
        <v>4</v>
      </c>
      <c r="B24" s="33">
        <f>'CMS-MS Prep (3)'!G251</f>
        <v>51</v>
      </c>
      <c r="C24" s="33">
        <f>'CMS-MS Prep (3)'!I251</f>
        <v>127</v>
      </c>
      <c r="D24" s="33">
        <f>'CMS-MS Prep (3)'!K251</f>
        <v>51</v>
      </c>
      <c r="E24" s="33">
        <f>SUM(B24:D24)</f>
        <v>229</v>
      </c>
      <c r="F24" s="33"/>
      <c r="G24" s="33">
        <f>'CMS-MS Prep (3)'!H251</f>
        <v>7413</v>
      </c>
      <c r="H24" s="33">
        <f>'CMS-MS Prep (3)'!J251</f>
        <v>17290</v>
      </c>
      <c r="I24" s="33">
        <f>'CMS-MS Prep (3)'!L251</f>
        <v>8316</v>
      </c>
      <c r="J24" s="33">
        <f>SUM(G24:I24)</f>
        <v>33019</v>
      </c>
      <c r="L24" s="241">
        <f>G24/B24/Max!B2</f>
        <v>0.692156862745098</v>
      </c>
      <c r="M24" s="241">
        <f>H24/C24/Max!B3</f>
        <v>0.6807086614173228</v>
      </c>
      <c r="N24" s="241">
        <f>I24/D24/Max!B4</f>
        <v>0.7411764705882353</v>
      </c>
    </row>
    <row r="25" spans="1:14" ht="12.75">
      <c r="A25" s="210">
        <v>5</v>
      </c>
      <c r="B25" s="33">
        <f>'CMS-MS Prep (3)'!G313</f>
        <v>83</v>
      </c>
      <c r="C25" s="33">
        <f>'CMS-MS Prep (3)'!I313</f>
        <v>137</v>
      </c>
      <c r="D25" s="33">
        <f>'CMS-MS Prep (3)'!K313</f>
        <v>62</v>
      </c>
      <c r="E25" s="33">
        <f>SUM(B25:D25)</f>
        <v>282</v>
      </c>
      <c r="F25" s="33"/>
      <c r="G25" s="33">
        <f>'CMS-MS Prep (3)'!H313</f>
        <v>12201</v>
      </c>
      <c r="H25" s="33">
        <f>'CMS-MS Prep (3)'!J313</f>
        <v>19140</v>
      </c>
      <c r="I25" s="33">
        <f>'CMS-MS Prep (3)'!L313</f>
        <v>9944</v>
      </c>
      <c r="J25" s="33">
        <f>SUM(G25:I25)</f>
        <v>41285</v>
      </c>
      <c r="L25" s="241">
        <f>G25/B25/Max!B2</f>
        <v>0.7</v>
      </c>
      <c r="M25" s="241">
        <f>H25/C25/Max!B3</f>
        <v>0.6985401459854015</v>
      </c>
      <c r="N25" s="241">
        <f>I25/D25/Max!B4</f>
        <v>0.7290322580645161</v>
      </c>
    </row>
    <row r="26" spans="1:14" ht="12.75">
      <c r="A26" s="210" t="s">
        <v>76</v>
      </c>
      <c r="B26" s="33">
        <f>SUM(B21:B25)</f>
        <v>378</v>
      </c>
      <c r="C26" s="33">
        <f>SUM(C21:C25)</f>
        <v>652</v>
      </c>
      <c r="D26" s="33">
        <f>SUM(D21:D25)</f>
        <v>288</v>
      </c>
      <c r="E26" s="33">
        <f>SUM(E21:E25)</f>
        <v>1318</v>
      </c>
      <c r="F26" s="33"/>
      <c r="G26" s="33">
        <f>SUM(G21:G25)</f>
        <v>54894</v>
      </c>
      <c r="H26" s="33">
        <f>SUM(H21:H25)</f>
        <v>89730</v>
      </c>
      <c r="I26" s="33">
        <f>SUM(I21:I25)</f>
        <v>45980</v>
      </c>
      <c r="J26" s="33">
        <f>SUM(J21:J25)</f>
        <v>190604</v>
      </c>
      <c r="L26" s="241">
        <f>G26/B26/Max!B2</f>
        <v>0.6915343915343916</v>
      </c>
      <c r="M26" s="241">
        <f>H26/C26/Max!B3</f>
        <v>0.6881134969325153</v>
      </c>
      <c r="N26" s="241">
        <f>I26/D26/Max!B4</f>
        <v>0.7256944444444444</v>
      </c>
    </row>
    <row r="27" spans="1:10" ht="12.75">
      <c r="A27" s="210"/>
      <c r="B27" s="33"/>
      <c r="C27" s="33"/>
      <c r="D27" s="33"/>
      <c r="E27" s="33">
        <f>E26/5</f>
        <v>263.6</v>
      </c>
      <c r="F27" s="33"/>
      <c r="G27" s="33"/>
      <c r="H27" s="33"/>
      <c r="I27" s="33"/>
      <c r="J27" s="33"/>
    </row>
    <row r="28" spans="1:14" ht="12.75">
      <c r="A28" s="210" t="s">
        <v>93</v>
      </c>
      <c r="B28" s="179" t="s">
        <v>4</v>
      </c>
      <c r="C28" s="179" t="s">
        <v>77</v>
      </c>
      <c r="D28" s="179" t="s">
        <v>78</v>
      </c>
      <c r="G28" s="179" t="s">
        <v>4</v>
      </c>
      <c r="H28" s="179" t="s">
        <v>77</v>
      </c>
      <c r="I28" s="179" t="s">
        <v>78</v>
      </c>
      <c r="L28" s="179" t="s">
        <v>4</v>
      </c>
      <c r="M28" s="179" t="s">
        <v>77</v>
      </c>
      <c r="N28" s="179" t="s">
        <v>78</v>
      </c>
    </row>
    <row r="29" spans="1:14" ht="12.75">
      <c r="A29" s="210">
        <v>1</v>
      </c>
      <c r="B29" s="33">
        <f>'CMS-MS Comp'!G64</f>
        <v>82</v>
      </c>
      <c r="C29" s="33">
        <f>'CMS-MS Comp'!I64</f>
        <v>67</v>
      </c>
      <c r="D29" s="33">
        <f>'CMS-MS Comp'!K64</f>
        <v>63</v>
      </c>
      <c r="E29" s="33">
        <f>SUM(B29:D29)</f>
        <v>212</v>
      </c>
      <c r="F29" s="33"/>
      <c r="G29" s="33">
        <f>'CMS-MS Comp'!H64</f>
        <v>11970</v>
      </c>
      <c r="H29" s="33">
        <f>'CMS-MS Comp'!J64</f>
        <v>9480</v>
      </c>
      <c r="I29" s="33">
        <f>'CMS-MS Comp'!L64</f>
        <v>9768</v>
      </c>
      <c r="J29" s="33">
        <f>SUM(G29:I29)</f>
        <v>31218</v>
      </c>
      <c r="L29" s="241">
        <f>G29/B29/Max!B2</f>
        <v>0.6951219512195121</v>
      </c>
      <c r="M29" s="241">
        <f>H29/C29/Max!B3</f>
        <v>0.7074626865671643</v>
      </c>
      <c r="N29" s="241">
        <f>I29/D29/Max!B4</f>
        <v>0.7047619047619047</v>
      </c>
    </row>
    <row r="30" spans="1:14" ht="12.75">
      <c r="A30" s="210">
        <v>2</v>
      </c>
      <c r="B30" s="33">
        <f>'CMS-MS Comp'!G126</f>
        <v>92</v>
      </c>
      <c r="C30" s="33">
        <f>'CMS-MS Comp'!I126</f>
        <v>92</v>
      </c>
      <c r="D30" s="33">
        <f>'CMS-MS Comp'!K126</f>
        <v>69</v>
      </c>
      <c r="E30" s="33">
        <f>SUM(B30:D30)</f>
        <v>253</v>
      </c>
      <c r="F30" s="33"/>
      <c r="G30" s="33">
        <f>'CMS-MS Comp'!H126</f>
        <v>13545</v>
      </c>
      <c r="H30" s="33">
        <f>'CMS-MS Comp'!J126</f>
        <v>13050</v>
      </c>
      <c r="I30" s="33">
        <f>'CMS-MS Comp'!L126</f>
        <v>10890</v>
      </c>
      <c r="J30" s="33">
        <f>SUM(G30:I30)</f>
        <v>37485</v>
      </c>
      <c r="L30" s="241">
        <f>G30/B30/Max!B2</f>
        <v>0.7010869565217391</v>
      </c>
      <c r="M30" s="241">
        <f>H30/C30/Max!B3</f>
        <v>0.7092391304347827</v>
      </c>
      <c r="N30" s="241">
        <f>I30/D30/Max!B4</f>
        <v>0.7173913043478262</v>
      </c>
    </row>
    <row r="31" spans="1:14" ht="12.75">
      <c r="A31" s="210">
        <v>3</v>
      </c>
      <c r="B31" s="33">
        <f>'CMS-MS Comp'!G180</f>
        <v>58</v>
      </c>
      <c r="C31" s="33">
        <f>'CMS-MS Comp'!I180</f>
        <v>87</v>
      </c>
      <c r="D31" s="33">
        <f>'CMS-MS Comp'!K180</f>
        <v>47</v>
      </c>
      <c r="E31" s="33">
        <f>SUM(B31:D31)</f>
        <v>192</v>
      </c>
      <c r="F31" s="33"/>
      <c r="G31" s="33">
        <f>'CMS-MS Comp'!H180</f>
        <v>8505</v>
      </c>
      <c r="H31" s="33">
        <f>'CMS-MS Comp'!J180</f>
        <v>12240</v>
      </c>
      <c r="I31" s="33">
        <f>'CMS-MS Comp'!L180</f>
        <v>7128</v>
      </c>
      <c r="J31" s="33">
        <f>SUM(G31:I31)</f>
        <v>27873</v>
      </c>
      <c r="L31" s="241">
        <f>G31/B31/Max!B2</f>
        <v>0.6982758620689655</v>
      </c>
      <c r="M31" s="241">
        <f>H31/C31/Max!B3</f>
        <v>0.7034482758620689</v>
      </c>
      <c r="N31" s="241">
        <f>I31/D31/Max!B4</f>
        <v>0.6893617021276596</v>
      </c>
    </row>
    <row r="32" spans="1:14" ht="12.75">
      <c r="A32" s="210">
        <v>4</v>
      </c>
      <c r="B32" s="33">
        <f>'CMS-MS Comp'!G220</f>
        <v>41</v>
      </c>
      <c r="C32" s="33">
        <f>'CMS-MS Comp'!I220</f>
        <v>65</v>
      </c>
      <c r="D32" s="33">
        <f>'CMS-MS Comp'!K220</f>
        <v>19</v>
      </c>
      <c r="E32" s="33">
        <f>SUM(B32:D32)</f>
        <v>125</v>
      </c>
      <c r="F32" s="33"/>
      <c r="G32" s="33">
        <f>'CMS-MS Comp'!H220</f>
        <v>5817</v>
      </c>
      <c r="H32" s="33">
        <f>'CMS-MS Comp'!J220</f>
        <v>9020</v>
      </c>
      <c r="I32" s="33">
        <f>'CMS-MS Comp'!L220</f>
        <v>2794</v>
      </c>
      <c r="J32" s="33">
        <f>SUM(G32:I32)</f>
        <v>17631</v>
      </c>
      <c r="L32" s="241">
        <f>G32/B32/Max!B2</f>
        <v>0.6756097560975609</v>
      </c>
      <c r="M32" s="241">
        <f>H32/C32/Max!B3</f>
        <v>0.6938461538461539</v>
      </c>
      <c r="N32" s="241">
        <f>I32/D32/Max!B4</f>
        <v>0.6684210526315789</v>
      </c>
    </row>
    <row r="33" spans="1:14" ht="12.75">
      <c r="A33" s="210">
        <v>5</v>
      </c>
      <c r="B33" s="33">
        <f>'CMS-MS Comp'!G242</f>
        <v>15</v>
      </c>
      <c r="C33" s="33">
        <f>'CMS-MS Comp'!I242</f>
        <v>30</v>
      </c>
      <c r="D33" s="33">
        <f>'CMS-MS Comp'!K242</f>
        <v>15</v>
      </c>
      <c r="E33" s="33">
        <f>SUM(B33:D33)</f>
        <v>60</v>
      </c>
      <c r="F33" s="33"/>
      <c r="G33" s="33">
        <f>'CMS-MS Comp'!H242</f>
        <v>1953</v>
      </c>
      <c r="H33" s="33">
        <f>'CMS-MS Comp'!J242</f>
        <v>3740</v>
      </c>
      <c r="I33" s="33">
        <f>'CMS-MS Comp'!L242</f>
        <v>2046</v>
      </c>
      <c r="J33" s="33">
        <f>SUM(G33:I33)</f>
        <v>7739</v>
      </c>
      <c r="L33" s="241">
        <f>G33/B33/Max!B2</f>
        <v>0.62</v>
      </c>
      <c r="M33" s="241">
        <f>H33/C33/Max!B3</f>
        <v>0.6233333333333334</v>
      </c>
      <c r="N33" s="241">
        <f>I33/D33/Max!B4</f>
        <v>0.62</v>
      </c>
    </row>
    <row r="34" spans="1:14" ht="12.75">
      <c r="A34" s="210" t="s">
        <v>76</v>
      </c>
      <c r="B34" s="33">
        <f>'CMS-MS Comp'!G244</f>
        <v>288</v>
      </c>
      <c r="C34" s="33">
        <f>'CMS-MS Comp'!I244</f>
        <v>341</v>
      </c>
      <c r="D34" s="33">
        <f>'CMS-MS Comp'!K244</f>
        <v>213</v>
      </c>
      <c r="E34" s="33">
        <f>SUM(E29:E33)</f>
        <v>842</v>
      </c>
      <c r="F34" s="33"/>
      <c r="G34" s="33">
        <f>SUM(G29:G33)</f>
        <v>41790</v>
      </c>
      <c r="H34" s="33">
        <f>SUM(H29:H33)</f>
        <v>47530</v>
      </c>
      <c r="I34" s="33">
        <f>SUM(I29:I33)</f>
        <v>32626</v>
      </c>
      <c r="J34" s="33">
        <f>SUM(J29:J33)</f>
        <v>121946</v>
      </c>
      <c r="L34" s="241">
        <f>G34/B34/Max!B2</f>
        <v>0.6909722222222222</v>
      </c>
      <c r="M34" s="241">
        <f>H34/C34/Max!B3</f>
        <v>0.6969208211143695</v>
      </c>
      <c r="N34" s="241">
        <f>I34/D34/Max!B4</f>
        <v>0.6962441314553991</v>
      </c>
    </row>
    <row r="35" spans="1:10" ht="12.75">
      <c r="A35" s="210"/>
      <c r="B35" s="33"/>
      <c r="C35" s="33"/>
      <c r="D35" s="33"/>
      <c r="E35" s="33"/>
      <c r="F35" s="33"/>
      <c r="G35" s="33"/>
      <c r="H35" s="33"/>
      <c r="I35" s="33"/>
      <c r="J35" s="33"/>
    </row>
    <row r="36" spans="1:14" ht="12.75">
      <c r="A36" s="210" t="s">
        <v>85</v>
      </c>
      <c r="B36" s="179" t="s">
        <v>4</v>
      </c>
      <c r="C36" s="179" t="s">
        <v>77</v>
      </c>
      <c r="D36" s="179" t="s">
        <v>78</v>
      </c>
      <c r="G36" s="179" t="s">
        <v>4</v>
      </c>
      <c r="H36" s="179" t="s">
        <v>77</v>
      </c>
      <c r="I36" s="179" t="s">
        <v>78</v>
      </c>
      <c r="L36" s="179" t="s">
        <v>4</v>
      </c>
      <c r="M36" s="179" t="s">
        <v>77</v>
      </c>
      <c r="N36" s="179" t="s">
        <v>78</v>
      </c>
    </row>
    <row r="37" spans="1:14" ht="12.75">
      <c r="A37" s="210">
        <v>1</v>
      </c>
      <c r="B37" s="33">
        <f>'#29'!G51</f>
        <v>74</v>
      </c>
      <c r="C37" s="33">
        <f>'#29'!I51</f>
        <v>108</v>
      </c>
      <c r="D37" s="33">
        <f>'#29'!K51</f>
        <v>55</v>
      </c>
      <c r="E37" s="33">
        <f>SUM(B37:D37)</f>
        <v>237</v>
      </c>
      <c r="F37" s="33"/>
      <c r="G37" s="33">
        <f>'#29'!H51</f>
        <v>10237.5</v>
      </c>
      <c r="H37" s="33">
        <f>'#29'!J51</f>
        <v>14070</v>
      </c>
      <c r="I37" s="33">
        <f>'#29'!L51</f>
        <v>8646</v>
      </c>
      <c r="J37" s="33">
        <f>SUM(G37:I37)</f>
        <v>32953.5</v>
      </c>
      <c r="L37" s="241">
        <f>G37/B37/Max!B2</f>
        <v>0.6587837837837838</v>
      </c>
      <c r="M37" s="241">
        <f>H37/C37/Max!B3</f>
        <v>0.6513888888888889</v>
      </c>
      <c r="N37" s="241">
        <f>I37/D37/Max!B4</f>
        <v>0.7145454545454545</v>
      </c>
    </row>
    <row r="38" spans="1:14" ht="12.75">
      <c r="A38" s="210">
        <v>2</v>
      </c>
      <c r="B38" s="33">
        <f>'#29'!G102</f>
        <v>101</v>
      </c>
      <c r="C38" s="33">
        <f>'#29'!I102</f>
        <v>106</v>
      </c>
      <c r="D38" s="33">
        <f>'#29'!K102</f>
        <v>52</v>
      </c>
      <c r="E38" s="33">
        <f>SUM(B38:D38)</f>
        <v>259</v>
      </c>
      <c r="F38" s="33"/>
      <c r="G38" s="33">
        <f>'#29'!H102</f>
        <v>13587</v>
      </c>
      <c r="H38" s="33">
        <f>'#29'!J102</f>
        <v>13710</v>
      </c>
      <c r="I38" s="33">
        <f>'#29'!L102</f>
        <v>8162</v>
      </c>
      <c r="J38" s="33">
        <f>SUM(G38:I38)</f>
        <v>35459</v>
      </c>
      <c r="L38" s="241">
        <f>G38/B38/Max!B2</f>
        <v>0.6405940594059406</v>
      </c>
      <c r="M38" s="241">
        <f>H38/C38/Max!B3</f>
        <v>0.6466981132075472</v>
      </c>
      <c r="N38" s="241">
        <f>I38/D38/Max!B4</f>
        <v>0.7134615384615384</v>
      </c>
    </row>
    <row r="39" spans="1:14" ht="12.75">
      <c r="A39" s="210">
        <v>3</v>
      </c>
      <c r="B39" s="33">
        <f>'#29'!G151</f>
        <v>77</v>
      </c>
      <c r="C39" s="33">
        <f>'#29'!I151</f>
        <v>100</v>
      </c>
      <c r="D39" s="33">
        <f>'#29'!K151</f>
        <v>48</v>
      </c>
      <c r="E39" s="33">
        <f>SUM(B39:D39)</f>
        <v>225</v>
      </c>
      <c r="F39" s="33"/>
      <c r="G39" s="33">
        <f>'#29'!H151</f>
        <v>11581.5</v>
      </c>
      <c r="H39" s="33">
        <f>'#29'!J151</f>
        <v>14300</v>
      </c>
      <c r="I39" s="33">
        <f>'#29'!L151</f>
        <v>7172</v>
      </c>
      <c r="J39" s="33">
        <f>SUM(G39:I39)</f>
        <v>33053.5</v>
      </c>
      <c r="L39" s="241">
        <f>G39/B39/Max!B2</f>
        <v>0.7162337662337662</v>
      </c>
      <c r="M39" s="241">
        <f>H39/C39/Max!B3</f>
        <v>0.715</v>
      </c>
      <c r="N39" s="241">
        <f>I39/D39/Max!B4</f>
        <v>0.6791666666666666</v>
      </c>
    </row>
    <row r="40" spans="1:14" ht="12.75">
      <c r="A40" s="210">
        <v>4</v>
      </c>
      <c r="B40" s="33">
        <f>'#29'!G204</f>
        <v>90</v>
      </c>
      <c r="C40" s="33">
        <f>'#29'!I204</f>
        <v>140</v>
      </c>
      <c r="D40" s="33">
        <f>'#29'!K204</f>
        <v>30</v>
      </c>
      <c r="E40" s="33">
        <f>SUM(B40:D40)</f>
        <v>260</v>
      </c>
      <c r="F40" s="33"/>
      <c r="G40" s="33">
        <f>'#29'!H204</f>
        <v>12180</v>
      </c>
      <c r="H40" s="33">
        <f>'#29'!J204</f>
        <v>18900</v>
      </c>
      <c r="I40" s="33">
        <f>'#29'!L204</f>
        <v>4884</v>
      </c>
      <c r="J40" s="33">
        <f>SUM(G40:I40)</f>
        <v>35964</v>
      </c>
      <c r="L40" s="241">
        <f>G40/B40/Max!B2</f>
        <v>0.6444444444444445</v>
      </c>
      <c r="M40" s="241">
        <f>H40/C40/Max!B3</f>
        <v>0.675</v>
      </c>
      <c r="N40" s="241">
        <f>I40/D40/Max!B4</f>
        <v>0.7400000000000001</v>
      </c>
    </row>
    <row r="41" spans="1:14" ht="12.75">
      <c r="A41" s="210" t="s">
        <v>76</v>
      </c>
      <c r="B41" s="33">
        <f>'#29'!G207</f>
        <v>342</v>
      </c>
      <c r="C41" s="33">
        <f>'#29'!I207</f>
        <v>454</v>
      </c>
      <c r="D41" s="33">
        <f>'#29'!K207</f>
        <v>185</v>
      </c>
      <c r="E41" s="33">
        <f>SUM(B41:D41)</f>
        <v>981</v>
      </c>
      <c r="F41" s="33"/>
      <c r="G41" s="33">
        <f>SUM(G36:G40)</f>
        <v>47586</v>
      </c>
      <c r="H41" s="33">
        <f>SUM(H36:H40)</f>
        <v>60980</v>
      </c>
      <c r="I41" s="33">
        <f>SUM(I36:I40)</f>
        <v>28864</v>
      </c>
      <c r="J41" s="33">
        <f>SUM(J36:J40)</f>
        <v>137430</v>
      </c>
      <c r="L41" s="241">
        <f>G41/B41/Max!B2</f>
        <v>0.6625730994152047</v>
      </c>
      <c r="M41" s="241">
        <f>H41/C41/Max!B3</f>
        <v>0.6715859030837004</v>
      </c>
      <c r="N41" s="241">
        <f>I41/D41/Max!B4</f>
        <v>0.7091891891891892</v>
      </c>
    </row>
    <row r="43" spans="1:14" ht="12.75">
      <c r="A43" s="210" t="s">
        <v>81</v>
      </c>
      <c r="B43" s="179" t="s">
        <v>4</v>
      </c>
      <c r="C43" s="179" t="s">
        <v>77</v>
      </c>
      <c r="D43" s="179" t="s">
        <v>78</v>
      </c>
      <c r="G43" s="179" t="s">
        <v>4</v>
      </c>
      <c r="H43" s="179" t="s">
        <v>77</v>
      </c>
      <c r="I43" s="179" t="s">
        <v>78</v>
      </c>
      <c r="L43" s="179" t="s">
        <v>4</v>
      </c>
      <c r="M43" s="179" t="s">
        <v>77</v>
      </c>
      <c r="N43" s="179" t="s">
        <v>78</v>
      </c>
    </row>
    <row r="44" spans="1:14" ht="12.75">
      <c r="A44" s="210">
        <v>1</v>
      </c>
      <c r="B44" s="33">
        <f>'#30'!G66</f>
        <v>119</v>
      </c>
      <c r="C44" s="33">
        <f>'#30'!I66</f>
        <v>180</v>
      </c>
      <c r="D44" s="33">
        <f>'#30'!K66</f>
        <v>63</v>
      </c>
      <c r="E44" s="33">
        <f>SUM(B44:D44)</f>
        <v>362</v>
      </c>
      <c r="F44" s="33"/>
      <c r="G44" s="33">
        <f>'#30'!H66</f>
        <v>16989</v>
      </c>
      <c r="H44" s="33">
        <f>'#30'!J66</f>
        <v>23760</v>
      </c>
      <c r="I44" s="33">
        <f>'#30'!L66</f>
        <v>10120</v>
      </c>
      <c r="J44" s="33">
        <f>SUM(G44:I44)</f>
        <v>50869</v>
      </c>
      <c r="L44" s="241">
        <f>G44/B44/Max!B2</f>
        <v>0.6798319327731092</v>
      </c>
      <c r="M44" s="241">
        <f>H44/C44/Max!B3</f>
        <v>0.66</v>
      </c>
      <c r="N44" s="241">
        <f>I44/D44/Max!B4</f>
        <v>0.7301587301587301</v>
      </c>
    </row>
    <row r="45" spans="1:14" ht="12.75">
      <c r="A45" s="210">
        <v>2</v>
      </c>
      <c r="B45" s="33">
        <f>'#30'!G122</f>
        <v>89</v>
      </c>
      <c r="C45" s="33">
        <f>'#30'!I122</f>
        <v>133</v>
      </c>
      <c r="D45" s="33">
        <f>'#30'!K122</f>
        <v>59</v>
      </c>
      <c r="E45" s="33">
        <f>SUM(B45:D45)</f>
        <v>281</v>
      </c>
      <c r="F45" s="33"/>
      <c r="G45" s="33">
        <f>'#30'!H122</f>
        <v>12369</v>
      </c>
      <c r="H45" s="33">
        <f>'#30'!J122</f>
        <v>17770</v>
      </c>
      <c r="I45" s="33">
        <f>'#30'!L122</f>
        <v>8932</v>
      </c>
      <c r="J45" s="33">
        <f>SUM(G45:I45)</f>
        <v>39071</v>
      </c>
      <c r="L45" s="241">
        <f>G45/B45/Max!B2</f>
        <v>0.6617977528089888</v>
      </c>
      <c r="M45" s="241">
        <f>H45/C45/Max!B3</f>
        <v>0.6680451127819549</v>
      </c>
      <c r="N45" s="241">
        <f>I45/D45/Max!B4</f>
        <v>0.688135593220339</v>
      </c>
    </row>
    <row r="46" spans="1:14" ht="12.75">
      <c r="A46" s="210">
        <v>3</v>
      </c>
      <c r="B46" s="33">
        <f>'#30'!G185</f>
        <v>106</v>
      </c>
      <c r="C46" s="33">
        <f>'#30'!I185</f>
        <v>220</v>
      </c>
      <c r="D46" s="33">
        <f>'#30'!K185</f>
        <v>60</v>
      </c>
      <c r="E46" s="33">
        <f>SUM(B46:D46)</f>
        <v>386</v>
      </c>
      <c r="F46" s="33"/>
      <c r="G46" s="33">
        <f>'#30'!H185</f>
        <v>15099</v>
      </c>
      <c r="H46" s="33">
        <f>'#30'!J185</f>
        <v>29310</v>
      </c>
      <c r="I46" s="33">
        <f>'#30'!L185</f>
        <v>9955</v>
      </c>
      <c r="J46" s="33">
        <f>SUM(G46:I46)</f>
        <v>54364</v>
      </c>
      <c r="L46" s="241">
        <f>G46/B46/Max!B2</f>
        <v>0.6783018867924528</v>
      </c>
      <c r="M46" s="241">
        <f>H46/C46/Max!B3</f>
        <v>0.6661363636363636</v>
      </c>
      <c r="N46" s="241">
        <f>I46/D46/Max!B4</f>
        <v>0.7541666666666667</v>
      </c>
    </row>
    <row r="47" spans="1:14" ht="12.75">
      <c r="A47" s="210">
        <v>4</v>
      </c>
      <c r="B47" s="33">
        <f>'#30'!G238</f>
        <v>83</v>
      </c>
      <c r="C47" s="33">
        <f>'#30'!I238</f>
        <v>119</v>
      </c>
      <c r="D47" s="33">
        <f>'#30'!K238</f>
        <v>26</v>
      </c>
      <c r="E47" s="33">
        <f>SUM(B47:D47)</f>
        <v>228</v>
      </c>
      <c r="F47" s="33"/>
      <c r="G47" s="33">
        <f>'#30'!H238</f>
        <v>12201</v>
      </c>
      <c r="H47" s="33">
        <f>'#30'!J238</f>
        <v>16420</v>
      </c>
      <c r="I47" s="33">
        <f>'#30'!L238</f>
        <v>4070</v>
      </c>
      <c r="J47" s="33">
        <f>SUM(G47:I47)</f>
        <v>32691</v>
      </c>
      <c r="L47" s="241">
        <f>G47/B47/Max!B2</f>
        <v>0.7</v>
      </c>
      <c r="M47" s="241">
        <f>H47/C47/Max!B3</f>
        <v>0.6899159663865546</v>
      </c>
      <c r="N47" s="241">
        <f>I47/D47/Max!B4</f>
        <v>0.7115384615384616</v>
      </c>
    </row>
    <row r="48" spans="1:14" ht="12.75">
      <c r="A48" s="210" t="s">
        <v>76</v>
      </c>
      <c r="B48" s="33">
        <f>'#30'!G241</f>
        <v>397</v>
      </c>
      <c r="C48" s="33">
        <f>'#30'!I241</f>
        <v>652</v>
      </c>
      <c r="D48" s="33">
        <f>'#30'!K241</f>
        <v>208</v>
      </c>
      <c r="E48" s="33">
        <f>SUM(B48:D48)</f>
        <v>1257</v>
      </c>
      <c r="F48" s="33"/>
      <c r="G48" s="33">
        <f>SUM(G43:G47)</f>
        <v>56658</v>
      </c>
      <c r="H48" s="33">
        <f>SUM(H43:H47)</f>
        <v>87260</v>
      </c>
      <c r="I48" s="33">
        <f>SUM(I43:I47)</f>
        <v>33077</v>
      </c>
      <c r="J48" s="33">
        <f>SUM(J43:J47)</f>
        <v>176995</v>
      </c>
      <c r="L48" s="241">
        <f>G48/B48/Max!B2</f>
        <v>0.6795969773299747</v>
      </c>
      <c r="M48" s="241">
        <f>H48/C48/Max!B3</f>
        <v>0.6691717791411043</v>
      </c>
      <c r="N48" s="241">
        <f>I48/D48/Max!B4</f>
        <v>0.7228365384615384</v>
      </c>
    </row>
    <row r="50" spans="1:14" ht="12.75">
      <c r="A50" s="210" t="s">
        <v>91</v>
      </c>
      <c r="B50" s="179" t="s">
        <v>4</v>
      </c>
      <c r="C50" s="179" t="s">
        <v>77</v>
      </c>
      <c r="D50" s="179" t="s">
        <v>78</v>
      </c>
      <c r="G50" s="179" t="s">
        <v>4</v>
      </c>
      <c r="H50" s="179" t="s">
        <v>77</v>
      </c>
      <c r="I50" s="179" t="s">
        <v>78</v>
      </c>
      <c r="L50" s="179" t="s">
        <v>4</v>
      </c>
      <c r="M50" s="179" t="s">
        <v>77</v>
      </c>
      <c r="N50" s="179" t="s">
        <v>78</v>
      </c>
    </row>
    <row r="51" spans="1:14" ht="12.75">
      <c r="A51" s="210">
        <v>1</v>
      </c>
      <c r="B51" s="33">
        <f>'#31'!G66</f>
        <v>134</v>
      </c>
      <c r="C51" s="33">
        <f>'#31'!I66</f>
        <v>182</v>
      </c>
      <c r="D51" s="33">
        <f>'#31'!K66</f>
        <v>51</v>
      </c>
      <c r="E51" s="33">
        <f>SUM(B51:D51)</f>
        <v>367</v>
      </c>
      <c r="F51" s="33"/>
      <c r="G51" s="33">
        <f>'#31'!H66</f>
        <v>18669</v>
      </c>
      <c r="H51" s="33">
        <f>'#31'!J66</f>
        <v>23760</v>
      </c>
      <c r="I51" s="33">
        <f>'#31'!L66</f>
        <v>7876</v>
      </c>
      <c r="J51" s="33">
        <f>SUM(G51:I51)</f>
        <v>50305</v>
      </c>
      <c r="L51" s="241">
        <f>G51/B51/Max!B2</f>
        <v>0.6634328358208956</v>
      </c>
      <c r="M51" s="241">
        <f>H51/C51/Max!B3</f>
        <v>0.6527472527472526</v>
      </c>
      <c r="N51" s="241">
        <f>I51/D51/Max!B4</f>
        <v>0.7019607843137255</v>
      </c>
    </row>
    <row r="52" spans="1:14" ht="12.75">
      <c r="A52" s="210">
        <v>2</v>
      </c>
      <c r="B52" s="33">
        <f>'#31'!G119</f>
        <v>88</v>
      </c>
      <c r="C52" s="33">
        <f>'#31'!I119</f>
        <v>98</v>
      </c>
      <c r="D52" s="33">
        <f>'#31'!K119</f>
        <v>44</v>
      </c>
      <c r="E52" s="33">
        <f>SUM(B52:D52)</f>
        <v>230</v>
      </c>
      <c r="F52" s="33"/>
      <c r="G52" s="33">
        <f>'#31'!H119</f>
        <v>12264</v>
      </c>
      <c r="H52" s="33">
        <f>'#31'!J119</f>
        <v>13270</v>
      </c>
      <c r="I52" s="33">
        <f>'#31'!L119</f>
        <v>6545</v>
      </c>
      <c r="J52" s="33">
        <f>SUM(G52:I52)</f>
        <v>32079</v>
      </c>
      <c r="L52" s="241">
        <f>G52/B52/Max!B2</f>
        <v>0.6636363636363637</v>
      </c>
      <c r="M52" s="241">
        <f>H52/C52/Max!B3</f>
        <v>0.6770408163265306</v>
      </c>
      <c r="N52" s="241">
        <f>I52/D52/Max!B4</f>
        <v>0.6761363636363636</v>
      </c>
    </row>
    <row r="53" spans="1:14" ht="12.75">
      <c r="A53" s="210">
        <v>3</v>
      </c>
      <c r="B53" s="33">
        <f>'#31'!G180</f>
        <v>81</v>
      </c>
      <c r="C53" s="33">
        <f>'#31'!I180</f>
        <v>227</v>
      </c>
      <c r="D53" s="33">
        <f>'#31'!K180</f>
        <v>42</v>
      </c>
      <c r="E53" s="33">
        <f>SUM(B53:D53)</f>
        <v>350</v>
      </c>
      <c r="F53" s="33"/>
      <c r="G53" s="33">
        <f>'#31'!H180</f>
        <v>11802</v>
      </c>
      <c r="H53" s="33">
        <f>'#31'!J180</f>
        <v>29890</v>
      </c>
      <c r="I53" s="33">
        <f>'#31'!L180</f>
        <v>6688</v>
      </c>
      <c r="J53" s="33">
        <f>SUM(G53:I53)</f>
        <v>48380</v>
      </c>
      <c r="L53" s="241">
        <f>G53/B53/Max!B2</f>
        <v>0.6938271604938271</v>
      </c>
      <c r="M53" s="241">
        <f>H53/C53/Max!B3</f>
        <v>0.6583700440528635</v>
      </c>
      <c r="N53" s="241">
        <f>I53/D53/Max!B4</f>
        <v>0.7238095238095238</v>
      </c>
    </row>
    <row r="54" spans="1:14" ht="12.75">
      <c r="A54" s="210">
        <v>4</v>
      </c>
      <c r="B54" s="33">
        <f>'#31'!G230</f>
        <v>86</v>
      </c>
      <c r="C54" s="33">
        <f>'#31'!I230</f>
        <v>85</v>
      </c>
      <c r="D54" s="33">
        <f>'#31'!K230</f>
        <v>18</v>
      </c>
      <c r="E54" s="33">
        <f>SUM(B54:D54)</f>
        <v>189</v>
      </c>
      <c r="F54" s="33"/>
      <c r="G54" s="33">
        <f>'#31'!H230</f>
        <v>12348</v>
      </c>
      <c r="H54" s="33">
        <f>'#31'!J230</f>
        <v>11980</v>
      </c>
      <c r="I54" s="33">
        <f>'#31'!L230</f>
        <v>2750</v>
      </c>
      <c r="J54" s="33">
        <f>SUM(G54:I54)</f>
        <v>27078</v>
      </c>
      <c r="L54" s="241">
        <f>G54/B54/Max!B2</f>
        <v>0.6837209302325582</v>
      </c>
      <c r="M54" s="241">
        <f>H54/C54/Max!B3</f>
        <v>0.7047058823529412</v>
      </c>
      <c r="N54" s="241">
        <f>I54/D54/Max!B4</f>
        <v>0.6944444444444444</v>
      </c>
    </row>
    <row r="55" spans="1:14" ht="12.75">
      <c r="A55" s="210" t="s">
        <v>76</v>
      </c>
      <c r="B55" s="33">
        <f>'#31'!G233</f>
        <v>389</v>
      </c>
      <c r="C55" s="33">
        <f>'#31'!I233</f>
        <v>592</v>
      </c>
      <c r="D55" s="33">
        <f>'#31'!K233</f>
        <v>155</v>
      </c>
      <c r="E55" s="33">
        <f>SUM(B55:D55)</f>
        <v>1136</v>
      </c>
      <c r="F55" s="33"/>
      <c r="G55" s="33">
        <f>SUM(G50:G54)</f>
        <v>55083</v>
      </c>
      <c r="H55" s="33">
        <f>SUM(H50:H54)</f>
        <v>78900</v>
      </c>
      <c r="I55" s="33">
        <f>SUM(I50:I54)</f>
        <v>23859</v>
      </c>
      <c r="J55" s="33">
        <f>SUM(J50:J54)</f>
        <v>157842</v>
      </c>
      <c r="L55" s="241">
        <f>G55/B55/Max!B2</f>
        <v>0.674293059125964</v>
      </c>
      <c r="M55" s="241">
        <f>H55/C55/Max!B3</f>
        <v>0.6663851351351352</v>
      </c>
      <c r="N55" s="241">
        <f>I55/D55/Max!B4</f>
        <v>0.6996774193548387</v>
      </c>
    </row>
    <row r="57" spans="1:14" ht="12.75">
      <c r="A57" s="210" t="s">
        <v>98</v>
      </c>
      <c r="B57" s="179" t="s">
        <v>4</v>
      </c>
      <c r="C57" s="179" t="s">
        <v>77</v>
      </c>
      <c r="D57" s="179" t="s">
        <v>78</v>
      </c>
      <c r="G57" s="179" t="s">
        <v>4</v>
      </c>
      <c r="H57" s="179" t="s">
        <v>77</v>
      </c>
      <c r="I57" s="179" t="s">
        <v>78</v>
      </c>
      <c r="L57" s="179" t="s">
        <v>4</v>
      </c>
      <c r="M57" s="179" t="s">
        <v>77</v>
      </c>
      <c r="N57" s="179" t="s">
        <v>78</v>
      </c>
    </row>
    <row r="58" spans="1:14" ht="12.75">
      <c r="A58" s="210">
        <v>1</v>
      </c>
      <c r="B58" s="33">
        <f>'#32'!G48</f>
        <v>59</v>
      </c>
      <c r="C58" s="33">
        <f>'#32'!I48</f>
        <v>60</v>
      </c>
      <c r="D58" s="33">
        <f>'#32'!K48</f>
        <v>13</v>
      </c>
      <c r="E58" s="33">
        <f>SUM(B58:D58)</f>
        <v>132</v>
      </c>
      <c r="F58" s="33"/>
      <c r="G58" s="33">
        <f>'#32'!H48</f>
        <v>8337</v>
      </c>
      <c r="H58" s="33">
        <f>'#32'!J48</f>
        <v>8330</v>
      </c>
      <c r="I58" s="33">
        <f>'#32'!L48</f>
        <v>2024</v>
      </c>
      <c r="J58" s="33">
        <f>SUM(G58:I58)</f>
        <v>18691</v>
      </c>
      <c r="L58" s="241">
        <f>G58/B58/Max!B2</f>
        <v>0.6728813559322034</v>
      </c>
      <c r="M58" s="241">
        <f>H58/C58/Max!B3</f>
        <v>0.6941666666666667</v>
      </c>
      <c r="N58" s="241">
        <f>I58/D58/Max!B4</f>
        <v>0.7076923076923076</v>
      </c>
    </row>
    <row r="59" spans="1:14" ht="12.75">
      <c r="A59" s="210">
        <v>2</v>
      </c>
      <c r="B59" s="33">
        <f>'#32'!G95</f>
        <v>77</v>
      </c>
      <c r="C59" s="33">
        <f>'#32'!I95</f>
        <v>102</v>
      </c>
      <c r="D59" s="33">
        <f>'#32'!K95</f>
        <v>41</v>
      </c>
      <c r="E59" s="33">
        <f>SUM(B59:D59)</f>
        <v>220</v>
      </c>
      <c r="F59" s="33"/>
      <c r="G59" s="33">
        <f>'#32'!H95</f>
        <v>11329.5</v>
      </c>
      <c r="H59" s="33">
        <f>'#32'!J95</f>
        <v>14400</v>
      </c>
      <c r="I59" s="33">
        <f>'#32'!L95</f>
        <v>6182</v>
      </c>
      <c r="J59" s="33">
        <f>SUM(G59:I59)</f>
        <v>31911.5</v>
      </c>
      <c r="L59" s="241">
        <f>G59/B59/Max!B2</f>
        <v>0.7006493506493506</v>
      </c>
      <c r="M59" s="241">
        <f>H59/C59/Max!B3</f>
        <v>0.7058823529411765</v>
      </c>
      <c r="N59" s="241">
        <f>I59/D59/Max!B4</f>
        <v>0.6853658536585366</v>
      </c>
    </row>
    <row r="60" spans="1:14" ht="12.75">
      <c r="A60" s="210">
        <v>3</v>
      </c>
      <c r="B60" s="33">
        <f>'#32'!G132</f>
        <v>41</v>
      </c>
      <c r="C60" s="33">
        <f>'#32'!I132</f>
        <v>63</v>
      </c>
      <c r="D60" s="33">
        <f>'#32'!K132</f>
        <v>25</v>
      </c>
      <c r="E60" s="33">
        <f>SUM(B60:D60)</f>
        <v>129</v>
      </c>
      <c r="F60" s="33"/>
      <c r="G60" s="33">
        <f>'#32'!H132</f>
        <v>5859</v>
      </c>
      <c r="H60" s="33">
        <f>'#32'!J132</f>
        <v>8770</v>
      </c>
      <c r="I60" s="33">
        <f>'#32'!L132</f>
        <v>3696</v>
      </c>
      <c r="J60" s="33">
        <f>SUM(G60:I60)</f>
        <v>18325</v>
      </c>
      <c r="L60" s="241">
        <f>G60/B60/Max!B2</f>
        <v>0.6804878048780488</v>
      </c>
      <c r="M60" s="241">
        <f>H60/C60/Max!B3</f>
        <v>0.6960317460317461</v>
      </c>
      <c r="N60" s="241">
        <f>I60/D60/Max!B4</f>
        <v>0.672</v>
      </c>
    </row>
    <row r="61" spans="1:14" ht="12.75">
      <c r="A61" s="210">
        <v>4</v>
      </c>
      <c r="B61" s="33">
        <f>'#32'!G154</f>
        <v>15</v>
      </c>
      <c r="C61" s="33">
        <f>'#32'!I154</f>
        <v>32</v>
      </c>
      <c r="D61" s="33">
        <f>'#32'!K154</f>
        <v>15</v>
      </c>
      <c r="E61" s="33">
        <f>SUM(B61:D61)</f>
        <v>62</v>
      </c>
      <c r="F61" s="33"/>
      <c r="G61" s="33">
        <f>'#32'!H154</f>
        <v>1953</v>
      </c>
      <c r="H61" s="33">
        <f>'#32'!J154</f>
        <v>4040</v>
      </c>
      <c r="I61" s="33">
        <f>'#32'!L154</f>
        <v>2090</v>
      </c>
      <c r="J61" s="33">
        <f>SUM(G61:I61)</f>
        <v>8083</v>
      </c>
      <c r="L61" s="241">
        <f>G61/B61/Max!B2</f>
        <v>0.62</v>
      </c>
      <c r="M61" s="241">
        <f>H61/C61/Max!B3</f>
        <v>0.63125</v>
      </c>
      <c r="N61" s="241">
        <f>I61/D61/Max!B4</f>
        <v>0.6333333333333334</v>
      </c>
    </row>
    <row r="62" spans="1:14" ht="12.75">
      <c r="A62" s="210" t="s">
        <v>76</v>
      </c>
      <c r="B62" s="33">
        <f>'#32'!G156</f>
        <v>192</v>
      </c>
      <c r="C62" s="33">
        <f>'#32'!I156</f>
        <v>257</v>
      </c>
      <c r="D62" s="33">
        <f>'#32'!K156</f>
        <v>94</v>
      </c>
      <c r="E62" s="33">
        <f>SUM(B62:D62)</f>
        <v>543</v>
      </c>
      <c r="F62" s="33"/>
      <c r="G62" s="33">
        <f>SUM(G57:G61)</f>
        <v>27478.5</v>
      </c>
      <c r="H62" s="33">
        <f>SUM(H57:H61)</f>
        <v>35540</v>
      </c>
      <c r="I62" s="33">
        <f>SUM(I57:I61)</f>
        <v>13992</v>
      </c>
      <c r="J62" s="33">
        <f>SUM(J57:J61)</f>
        <v>77010.5</v>
      </c>
      <c r="L62" s="241">
        <f>G62/B62/Max!B2</f>
        <v>0.6815104166666667</v>
      </c>
      <c r="M62" s="241">
        <f>H62/C62/Max!B3</f>
        <v>0.6914396887159533</v>
      </c>
      <c r="N62" s="241">
        <f>I62/D62/Max!B4</f>
        <v>0.676595744680851</v>
      </c>
    </row>
    <row r="64" spans="1:14" ht="12.75">
      <c r="A64" s="210" t="s">
        <v>79</v>
      </c>
      <c r="B64" s="179" t="s">
        <v>4</v>
      </c>
      <c r="C64" s="179" t="s">
        <v>77</v>
      </c>
      <c r="D64" s="179" t="s">
        <v>78</v>
      </c>
      <c r="G64" s="179" t="s">
        <v>4</v>
      </c>
      <c r="H64" s="179" t="s">
        <v>77</v>
      </c>
      <c r="I64" s="179" t="s">
        <v>78</v>
      </c>
      <c r="L64" s="179" t="s">
        <v>4</v>
      </c>
      <c r="M64" s="179" t="s">
        <v>77</v>
      </c>
      <c r="N64" s="179" t="s">
        <v>78</v>
      </c>
    </row>
    <row r="65" spans="1:14" ht="12.75">
      <c r="A65" s="210">
        <v>1</v>
      </c>
      <c r="B65" s="33">
        <f>'#37'!G54</f>
        <v>74</v>
      </c>
      <c r="C65" s="33">
        <f>'#37'!I54</f>
        <v>142</v>
      </c>
      <c r="D65" s="33">
        <f>'#37'!K54</f>
        <v>70</v>
      </c>
      <c r="E65" s="33">
        <f>SUM(B65:D65)</f>
        <v>286</v>
      </c>
      <c r="F65" s="33"/>
      <c r="G65" s="33">
        <f>'#37'!H54</f>
        <v>10237.5</v>
      </c>
      <c r="H65" s="33">
        <f>'#37'!J54</f>
        <v>17590</v>
      </c>
      <c r="I65" s="33">
        <f>'#37'!L54</f>
        <v>10296</v>
      </c>
      <c r="J65" s="33">
        <f>SUM(G65:I65)</f>
        <v>38123.5</v>
      </c>
      <c r="L65" s="241">
        <f>G65/B65/Max!B2</f>
        <v>0.6587837837837838</v>
      </c>
      <c r="M65" s="241">
        <f>H65/C65/Max!B3</f>
        <v>0.6193661971830986</v>
      </c>
      <c r="N65" s="241">
        <f>I65/D65/Max!B4</f>
        <v>0.6685714285714286</v>
      </c>
    </row>
    <row r="66" spans="1:14" ht="12.75">
      <c r="A66" s="210">
        <v>2</v>
      </c>
      <c r="B66" s="33">
        <f>'#37'!G107</f>
        <v>93</v>
      </c>
      <c r="C66" s="33">
        <f>'#37'!I107</f>
        <v>113</v>
      </c>
      <c r="D66" s="33">
        <f>'#37'!K107</f>
        <v>57</v>
      </c>
      <c r="E66" s="33">
        <f>SUM(B66:D66)</f>
        <v>263</v>
      </c>
      <c r="F66" s="33"/>
      <c r="G66" s="33">
        <f>'#37'!H107</f>
        <v>13398</v>
      </c>
      <c r="H66" s="33">
        <f>'#37'!J107</f>
        <v>14820</v>
      </c>
      <c r="I66" s="33">
        <f>'#37'!L107</f>
        <v>8327</v>
      </c>
      <c r="J66" s="33">
        <f>SUM(G66:I66)</f>
        <v>36545</v>
      </c>
      <c r="L66" s="241">
        <f>G66/B66/Max!B2</f>
        <v>0.6860215053763441</v>
      </c>
      <c r="M66" s="241">
        <f>H66/C66/Max!B3</f>
        <v>0.6557522123893805</v>
      </c>
      <c r="N66" s="241">
        <f>I66/D66/Max!B4</f>
        <v>0.6640350877192983</v>
      </c>
    </row>
    <row r="67" spans="1:14" ht="12.75">
      <c r="A67" s="210">
        <v>3</v>
      </c>
      <c r="B67" s="33">
        <f>'#37'!G163</f>
        <v>109</v>
      </c>
      <c r="C67" s="33">
        <f>'#37'!I163</f>
        <v>162</v>
      </c>
      <c r="D67" s="33">
        <f>'#37'!K163</f>
        <v>63</v>
      </c>
      <c r="E67" s="33">
        <f>SUM(B67:D67)</f>
        <v>334</v>
      </c>
      <c r="F67" s="33"/>
      <c r="G67" s="33">
        <f>'#37'!H163</f>
        <v>15540</v>
      </c>
      <c r="H67" s="33">
        <f>'#37'!J163</f>
        <v>21060</v>
      </c>
      <c r="I67" s="33">
        <f>'#37'!L163</f>
        <v>9856</v>
      </c>
      <c r="J67" s="33">
        <f>SUM(G67:I67)</f>
        <v>46456</v>
      </c>
      <c r="L67" s="241">
        <f>G67/B67/Max!B2</f>
        <v>0.6788990825688073</v>
      </c>
      <c r="M67" s="241">
        <f>H67/C67/Max!B3</f>
        <v>0.65</v>
      </c>
      <c r="N67" s="241">
        <f>I67/D67/Max!B4</f>
        <v>0.7111111111111111</v>
      </c>
    </row>
    <row r="68" spans="1:14" ht="12.75">
      <c r="A68" s="210">
        <v>4</v>
      </c>
      <c r="B68" s="33">
        <f>'#37'!G213</f>
        <v>83</v>
      </c>
      <c r="C68" s="33">
        <f>'#37'!I213</f>
        <v>118</v>
      </c>
      <c r="D68" s="33">
        <f>'#37'!K213</f>
        <v>26</v>
      </c>
      <c r="E68" s="33">
        <f>SUM(B68:D68)</f>
        <v>227</v>
      </c>
      <c r="F68" s="33"/>
      <c r="G68" s="33">
        <f>'#37'!H213</f>
        <v>12180</v>
      </c>
      <c r="H68" s="33">
        <f>'#37'!J213</f>
        <v>16220</v>
      </c>
      <c r="I68" s="33">
        <f>'#37'!L213</f>
        <v>4070</v>
      </c>
      <c r="J68" s="33">
        <f>SUM(G68:I68)</f>
        <v>32470</v>
      </c>
      <c r="L68" s="241">
        <f>G68/B68/Max!B2</f>
        <v>0.6987951807228916</v>
      </c>
      <c r="M68" s="241">
        <f>H68/C68/Max!B3</f>
        <v>0.6872881355932203</v>
      </c>
      <c r="N68" s="241">
        <f>I68/D68/Max!B4</f>
        <v>0.7115384615384616</v>
      </c>
    </row>
    <row r="69" spans="1:14" ht="12.75">
      <c r="A69" s="210" t="s">
        <v>76</v>
      </c>
      <c r="B69" s="33">
        <f>'#37'!G216</f>
        <v>359</v>
      </c>
      <c r="C69" s="33">
        <f>'#37'!I216</f>
        <v>535</v>
      </c>
      <c r="D69" s="33">
        <f>'#37'!K216</f>
        <v>216</v>
      </c>
      <c r="E69" s="33">
        <f>SUM(B69:D69)</f>
        <v>1110</v>
      </c>
      <c r="F69" s="33"/>
      <c r="G69" s="33">
        <f>SUM(G64:G68)</f>
        <v>51355.5</v>
      </c>
      <c r="H69" s="33">
        <f>SUM(H64:H68)</f>
        <v>69690</v>
      </c>
      <c r="I69" s="33">
        <f>SUM(I64:I68)</f>
        <v>32549</v>
      </c>
      <c r="J69" s="33">
        <f>SUM(J64:J68)</f>
        <v>153594.5</v>
      </c>
      <c r="L69" s="241">
        <f>G69/B69/Max!B2</f>
        <v>0.6811977715877438</v>
      </c>
      <c r="M69" s="241">
        <f>H69/C69/Max!B3</f>
        <v>0.6513084112149532</v>
      </c>
      <c r="N69" s="241">
        <f>I69/D69/Max!B4</f>
        <v>0.6849537037037037</v>
      </c>
    </row>
    <row r="70" spans="1:14" ht="12.75">
      <c r="A70" s="210"/>
      <c r="B70" s="33"/>
      <c r="C70" s="33"/>
      <c r="D70" s="33"/>
      <c r="E70" s="33"/>
      <c r="F70" s="33"/>
      <c r="G70" s="33"/>
      <c r="H70" s="33"/>
      <c r="I70" s="33"/>
      <c r="J70" s="33"/>
      <c r="L70" s="241"/>
      <c r="M70" s="241"/>
      <c r="N70" s="241"/>
    </row>
    <row r="71" spans="1:14" ht="12.75">
      <c r="A71" s="210" t="s">
        <v>132</v>
      </c>
      <c r="B71" s="179" t="s">
        <v>4</v>
      </c>
      <c r="C71" s="179" t="s">
        <v>77</v>
      </c>
      <c r="D71" s="179" t="s">
        <v>78</v>
      </c>
      <c r="G71" s="179" t="s">
        <v>4</v>
      </c>
      <c r="H71" s="179" t="s">
        <v>77</v>
      </c>
      <c r="I71" s="179" t="s">
        <v>78</v>
      </c>
      <c r="L71" s="179" t="s">
        <v>4</v>
      </c>
      <c r="M71" s="179" t="s">
        <v>77</v>
      </c>
      <c r="N71" s="179" t="s">
        <v>78</v>
      </c>
    </row>
    <row r="72" spans="1:14" ht="12.75">
      <c r="A72" s="210">
        <v>1</v>
      </c>
      <c r="B72" s="33">
        <f>'#39'!G50</f>
        <v>70</v>
      </c>
      <c r="C72" s="33">
        <f>'#39'!I50</f>
        <v>82</v>
      </c>
      <c r="D72" s="33">
        <f>'#39'!K50</f>
        <v>46</v>
      </c>
      <c r="E72" s="33">
        <f>SUM(B72:D72)</f>
        <v>198</v>
      </c>
      <c r="F72" s="33"/>
      <c r="G72" s="33">
        <f>'#39'!H50</f>
        <v>9733.5</v>
      </c>
      <c r="H72" s="33">
        <f>'#39'!J50</f>
        <v>10730</v>
      </c>
      <c r="I72" s="33">
        <f>'#39'!L50</f>
        <v>7172</v>
      </c>
      <c r="J72" s="33">
        <f>SUM(G72:I72)</f>
        <v>27635.5</v>
      </c>
      <c r="L72" s="241">
        <f>G72/B72/Max!B2</f>
        <v>0.6621428571428571</v>
      </c>
      <c r="M72" s="241">
        <f>H72/C72/Max!B3</f>
        <v>0.6542682926829267</v>
      </c>
      <c r="N72" s="241">
        <f>I72/D72/Max!B4</f>
        <v>0.7086956521739131</v>
      </c>
    </row>
    <row r="73" spans="1:14" ht="12.75">
      <c r="A73" s="210">
        <v>2</v>
      </c>
      <c r="B73" s="33">
        <f>'#39'!G104</f>
        <v>102</v>
      </c>
      <c r="C73" s="33">
        <f>'#39'!I104</f>
        <v>111</v>
      </c>
      <c r="D73" s="33">
        <f>'#39'!K104</f>
        <v>52</v>
      </c>
      <c r="E73" s="33">
        <f>SUM(B73:D73)</f>
        <v>265</v>
      </c>
      <c r="F73" s="33"/>
      <c r="G73" s="33">
        <f>'#39'!H104</f>
        <v>13377</v>
      </c>
      <c r="H73" s="33">
        <f>'#39'!J104</f>
        <v>14530</v>
      </c>
      <c r="I73" s="33">
        <f>'#39'!L104</f>
        <v>7810</v>
      </c>
      <c r="J73" s="33">
        <f>SUM(G73:I73)</f>
        <v>35717</v>
      </c>
      <c r="L73" s="241">
        <f>G73/B73/Max!B2</f>
        <v>0.6245098039215686</v>
      </c>
      <c r="M73" s="241">
        <f>H73/C73/Max!B3</f>
        <v>0.6545045045045045</v>
      </c>
      <c r="N73" s="241">
        <f>I73/D73/Max!B4</f>
        <v>0.6826923076923076</v>
      </c>
    </row>
    <row r="74" spans="1:14" ht="12.75">
      <c r="A74" s="210">
        <v>3</v>
      </c>
      <c r="B74" s="33">
        <f>'#39'!G152</f>
        <v>58</v>
      </c>
      <c r="C74" s="33">
        <f>'#39'!I152</f>
        <v>100</v>
      </c>
      <c r="D74" s="33">
        <f>'#39'!K152</f>
        <v>40</v>
      </c>
      <c r="E74" s="33">
        <f>SUM(B74:D74)</f>
        <v>198</v>
      </c>
      <c r="F74" s="33"/>
      <c r="G74" s="33">
        <f>'#39'!H152</f>
        <v>8788.5</v>
      </c>
      <c r="H74" s="33">
        <f>'#39'!J152</f>
        <v>14300</v>
      </c>
      <c r="I74" s="33">
        <f>'#39'!L152</f>
        <v>5984</v>
      </c>
      <c r="J74" s="33">
        <f>SUM(G74:I74)</f>
        <v>29072.5</v>
      </c>
      <c r="L74" s="241">
        <f>G74/B74/Max!B2</f>
        <v>0.7215517241379311</v>
      </c>
      <c r="M74" s="241">
        <f>H74/C74/Max!B3</f>
        <v>0.715</v>
      </c>
      <c r="N74" s="241">
        <f>I74/D74/Max!B4</f>
        <v>0.6799999999999999</v>
      </c>
    </row>
    <row r="75" spans="1:14" ht="12.75">
      <c r="A75" s="210">
        <v>4</v>
      </c>
      <c r="B75" s="33">
        <f>'#39'!G205</f>
        <v>90</v>
      </c>
      <c r="C75" s="33">
        <f>'#39'!I205</f>
        <v>140</v>
      </c>
      <c r="D75" s="33">
        <f>'#39'!K205</f>
        <v>30</v>
      </c>
      <c r="E75" s="33">
        <f>SUM(B75:D75)</f>
        <v>260</v>
      </c>
      <c r="F75" s="33"/>
      <c r="G75" s="33">
        <f>'#39'!H205</f>
        <v>12180</v>
      </c>
      <c r="H75" s="33">
        <f>'#39'!J205</f>
        <v>18900</v>
      </c>
      <c r="I75" s="33">
        <f>'#39'!L205</f>
        <v>4884</v>
      </c>
      <c r="J75" s="33">
        <f>SUM(G75:I75)</f>
        <v>35964</v>
      </c>
      <c r="L75" s="241">
        <f>G75/B75/Max!B2</f>
        <v>0.6444444444444445</v>
      </c>
      <c r="M75" s="241">
        <f>H75/C75/Max!B3</f>
        <v>0.675</v>
      </c>
      <c r="N75" s="241">
        <f>I75/D75/Max!B4</f>
        <v>0.7400000000000001</v>
      </c>
    </row>
    <row r="76" spans="1:14" ht="12.75">
      <c r="A76" s="210" t="s">
        <v>76</v>
      </c>
      <c r="B76" s="33">
        <f>SUM(B72:B75)</f>
        <v>320</v>
      </c>
      <c r="C76" s="33">
        <f>SUM(C72:C75)</f>
        <v>433</v>
      </c>
      <c r="D76" s="33">
        <f>SUM(D72:D75)</f>
        <v>168</v>
      </c>
      <c r="E76" s="33">
        <f>SUM(B76:D76)</f>
        <v>921</v>
      </c>
      <c r="F76" s="33"/>
      <c r="G76" s="33">
        <f>SUM(G71:G75)</f>
        <v>44079</v>
      </c>
      <c r="H76" s="33">
        <f>SUM(H71:H75)</f>
        <v>58460</v>
      </c>
      <c r="I76" s="33">
        <f>SUM(I71:I75)</f>
        <v>25850</v>
      </c>
      <c r="J76" s="33">
        <f>SUM(J71:J75)</f>
        <v>128389</v>
      </c>
      <c r="L76" s="241">
        <f>G76/B76/Max!B2</f>
        <v>0.6559375</v>
      </c>
      <c r="M76" s="241">
        <f>H76/C76/Max!B3</f>
        <v>0.6750577367205542</v>
      </c>
      <c r="N76" s="241">
        <f>I76/D76/Max!B4</f>
        <v>0.6994047619047619</v>
      </c>
    </row>
    <row r="78" spans="1:14" ht="12.75">
      <c r="A78" s="210" t="s">
        <v>133</v>
      </c>
      <c r="B78" s="179" t="s">
        <v>4</v>
      </c>
      <c r="C78" s="179" t="s">
        <v>77</v>
      </c>
      <c r="D78" s="179" t="s">
        <v>78</v>
      </c>
      <c r="G78" s="179" t="s">
        <v>4</v>
      </c>
      <c r="H78" s="179" t="s">
        <v>77</v>
      </c>
      <c r="I78" s="179" t="s">
        <v>78</v>
      </c>
      <c r="L78" s="179" t="s">
        <v>4</v>
      </c>
      <c r="M78" s="179" t="s">
        <v>77</v>
      </c>
      <c r="N78" s="179" t="s">
        <v>78</v>
      </c>
    </row>
    <row r="79" spans="1:14" ht="12.75">
      <c r="A79" s="210">
        <v>1</v>
      </c>
      <c r="B79" s="33">
        <f>'#40'!G71</f>
        <v>80</v>
      </c>
      <c r="C79" s="33">
        <f>'#40'!I71</f>
        <v>188</v>
      </c>
      <c r="D79" s="33">
        <f>'#40'!K71</f>
        <v>59</v>
      </c>
      <c r="E79" s="33">
        <f>SUM(B79:D79)</f>
        <v>327</v>
      </c>
      <c r="F79" s="33"/>
      <c r="G79" s="33">
        <f>'#40'!H71</f>
        <v>11791.5</v>
      </c>
      <c r="H79" s="33">
        <f>'#40'!J71</f>
        <v>24900</v>
      </c>
      <c r="I79" s="33">
        <f>'#40'!L71</f>
        <v>9812</v>
      </c>
      <c r="J79" s="33">
        <f>SUM(G79:I79)</f>
        <v>46503.5</v>
      </c>
      <c r="L79" s="241">
        <f>G79/B79/Max!B2</f>
        <v>0.701875</v>
      </c>
      <c r="M79" s="241">
        <f>H79/C79/Max!B3</f>
        <v>0.6622340425531915</v>
      </c>
      <c r="N79" s="241">
        <f>I79/D79/Max!B4</f>
        <v>0.7559322033898305</v>
      </c>
    </row>
    <row r="80" spans="1:14" ht="12.75">
      <c r="A80" s="210">
        <v>2</v>
      </c>
      <c r="B80" s="33">
        <f>'#40'!G124</f>
        <v>93</v>
      </c>
      <c r="C80" s="33">
        <f>'#40'!I124</f>
        <v>125</v>
      </c>
      <c r="D80" s="33">
        <f>'#40'!K124</f>
        <v>41</v>
      </c>
      <c r="E80" s="33">
        <f>SUM(B80:D80)</f>
        <v>259</v>
      </c>
      <c r="F80" s="33"/>
      <c r="G80" s="33">
        <f>'#40'!H124</f>
        <v>13377</v>
      </c>
      <c r="H80" s="33">
        <f>'#40'!J124</f>
        <v>17040</v>
      </c>
      <c r="I80" s="33">
        <f>'#40'!L124</f>
        <v>5918</v>
      </c>
      <c r="J80" s="33">
        <f>SUM(G80:I80)</f>
        <v>36335</v>
      </c>
      <c r="L80" s="241">
        <f>G80/B80/Max!B2</f>
        <v>0.6849462365591398</v>
      </c>
      <c r="M80" s="241">
        <f>H80/C80/Max!B3</f>
        <v>0.6816</v>
      </c>
      <c r="N80" s="241">
        <f>I80/D80/Max!B4</f>
        <v>0.6560975609756098</v>
      </c>
    </row>
    <row r="81" spans="1:14" ht="12.75">
      <c r="A81" s="210">
        <v>3</v>
      </c>
      <c r="B81" s="33">
        <f>'#40'!G183</f>
        <v>78</v>
      </c>
      <c r="C81" s="33">
        <f>'#40'!I183</f>
        <v>158</v>
      </c>
      <c r="D81" s="33">
        <f>'#40'!K183</f>
        <v>55</v>
      </c>
      <c r="E81" s="33">
        <f>SUM(B81:D81)</f>
        <v>291</v>
      </c>
      <c r="F81" s="33"/>
      <c r="G81" s="33">
        <f>'#40'!H183</f>
        <v>11529</v>
      </c>
      <c r="H81" s="33">
        <f>'#40'!J183</f>
        <v>21200</v>
      </c>
      <c r="I81" s="33">
        <f>'#40'!L183</f>
        <v>9119</v>
      </c>
      <c r="J81" s="33">
        <f>SUM(G81:I81)</f>
        <v>41848</v>
      </c>
      <c r="L81" s="241">
        <f>G81/B81/Max!B2</f>
        <v>0.7038461538461539</v>
      </c>
      <c r="M81" s="241">
        <f>H81/C81/Max!B3</f>
        <v>0.670886075949367</v>
      </c>
      <c r="N81" s="241">
        <f>I81/D81/Max!B4</f>
        <v>0.7536363636363637</v>
      </c>
    </row>
    <row r="82" spans="1:14" ht="12.75">
      <c r="A82" s="210">
        <v>4</v>
      </c>
      <c r="B82" s="33">
        <f>'#40'!G243</f>
        <v>136</v>
      </c>
      <c r="C82" s="33">
        <f>'#40'!I243</f>
        <v>145</v>
      </c>
      <c r="D82" s="33">
        <f>'#40'!K243</f>
        <v>62</v>
      </c>
      <c r="E82" s="33">
        <f>SUM(B82:D82)</f>
        <v>343</v>
      </c>
      <c r="F82" s="33"/>
      <c r="G82" s="33">
        <f>'#40'!H243</f>
        <v>19509</v>
      </c>
      <c r="H82" s="33">
        <f>'#40'!J243</f>
        <v>19460</v>
      </c>
      <c r="I82" s="33">
        <f>'#40'!L243</f>
        <v>9581</v>
      </c>
      <c r="J82" s="33">
        <f>SUM(G82:I82)</f>
        <v>48550</v>
      </c>
      <c r="L82" s="241">
        <f>G82/B82/Max!B2</f>
        <v>0.6830882352941176</v>
      </c>
      <c r="M82" s="241">
        <f>H82/C82/Max!B3</f>
        <v>0.6710344827586207</v>
      </c>
      <c r="N82" s="241">
        <f>I82/D82/Max!B4</f>
        <v>0.7024193548387097</v>
      </c>
    </row>
    <row r="83" spans="1:14" ht="12.75">
      <c r="A83" s="210" t="s">
        <v>76</v>
      </c>
      <c r="B83" s="33">
        <f>SUM(B79:B82)</f>
        <v>387</v>
      </c>
      <c r="C83" s="33">
        <f>SUM(C79:C82)</f>
        <v>616</v>
      </c>
      <c r="D83" s="33">
        <f>SUM(D79:D82)</f>
        <v>217</v>
      </c>
      <c r="E83" s="33">
        <f>SUM(B83:D83)</f>
        <v>1220</v>
      </c>
      <c r="F83" s="33"/>
      <c r="G83" s="33">
        <f>SUM(G78:G82)</f>
        <v>56206.5</v>
      </c>
      <c r="H83" s="33">
        <f>SUM(H78:H82)</f>
        <v>82600</v>
      </c>
      <c r="I83" s="33">
        <f>SUM(I78:I82)</f>
        <v>34430</v>
      </c>
      <c r="J83" s="33">
        <f>SUM(J78:J82)</f>
        <v>173236.5</v>
      </c>
      <c r="L83" s="241">
        <f>G83/B83/Max!B2</f>
        <v>0.6916020671834625</v>
      </c>
      <c r="M83" s="241">
        <f>H83/C83/Max!B3</f>
        <v>0.6704545454545454</v>
      </c>
      <c r="N83" s="241">
        <f>I83/D83/Max!B4</f>
        <v>0.7211981566820277</v>
      </c>
    </row>
  </sheetData>
  <sheetProtection/>
  <printOptions/>
  <pageMargins left="0.75" right="0.75" top="1" bottom="1" header="0.4921259845" footer="0.492125984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7"/>
  <sheetViews>
    <sheetView tabSelected="1" zoomScale="75" zoomScaleNormal="75" zoomScalePageLayoutView="0" workbookViewId="0" topLeftCell="A1">
      <selection activeCell="Z173" sqref="Z173"/>
    </sheetView>
  </sheetViews>
  <sheetFormatPr defaultColWidth="9.00390625" defaultRowHeight="12.75"/>
  <cols>
    <col min="1" max="1" width="2.125" style="4" customWidth="1"/>
    <col min="2" max="2" width="24.25390625" style="8" customWidth="1"/>
    <col min="3" max="3" width="11.25390625" style="1" customWidth="1"/>
    <col min="4" max="4" width="10.75390625" style="33" customWidth="1"/>
    <col min="5" max="5" width="9.125" style="33" customWidth="1"/>
    <col min="6" max="6" width="14.125" style="33" customWidth="1"/>
    <col min="7" max="11" width="0" style="33" hidden="1" customWidth="1"/>
    <col min="12" max="12" width="0" style="61" hidden="1" customWidth="1"/>
  </cols>
  <sheetData>
    <row r="1" spans="1:12" ht="12.75">
      <c r="A1" s="197"/>
      <c r="B1" s="197" t="s">
        <v>2</v>
      </c>
      <c r="C1" s="197"/>
      <c r="D1" s="29"/>
      <c r="E1" s="197"/>
      <c r="F1" s="197"/>
      <c r="G1" s="180"/>
      <c r="H1" s="180"/>
      <c r="I1" s="180"/>
      <c r="J1" s="180"/>
      <c r="K1" s="180"/>
      <c r="L1" s="181"/>
    </row>
    <row r="2" spans="2:12" ht="12.75" customHeight="1">
      <c r="B2" s="39" t="s">
        <v>96</v>
      </c>
      <c r="C2" s="37"/>
      <c r="D2" s="38"/>
      <c r="E2" s="38"/>
      <c r="F2" s="38"/>
      <c r="G2" s="38"/>
      <c r="H2" s="38"/>
      <c r="I2" s="180"/>
      <c r="J2" s="180"/>
      <c r="K2" s="180"/>
      <c r="L2" s="181"/>
    </row>
    <row r="3" spans="2:12" ht="12.75" customHeight="1">
      <c r="B3" s="39"/>
      <c r="C3" s="37"/>
      <c r="D3" s="175"/>
      <c r="E3" s="175"/>
      <c r="F3" s="38"/>
      <c r="G3" s="38"/>
      <c r="H3" s="38"/>
      <c r="I3" s="180"/>
      <c r="J3" s="180"/>
      <c r="K3" s="180"/>
      <c r="L3" s="181"/>
    </row>
    <row r="4" spans="1:12" ht="12.75" customHeight="1">
      <c r="A4" s="42"/>
      <c r="B4" s="42"/>
      <c r="C4" s="42"/>
      <c r="D4" s="204"/>
      <c r="E4" s="29"/>
      <c r="F4" s="42"/>
      <c r="G4" s="180"/>
      <c r="H4" s="180"/>
      <c r="I4" s="180"/>
      <c r="J4" s="180"/>
      <c r="K4" s="180"/>
      <c r="L4" s="181"/>
    </row>
    <row r="5" spans="1:12" ht="12.75" customHeight="1">
      <c r="A5" s="4" t="s">
        <v>5</v>
      </c>
      <c r="B5" s="4"/>
      <c r="C5" s="182"/>
      <c r="D5" s="180"/>
      <c r="E5" s="180"/>
      <c r="F5" s="180"/>
      <c r="G5" s="180"/>
      <c r="H5" s="180"/>
      <c r="I5" s="180"/>
      <c r="J5" s="180"/>
      <c r="K5" s="180"/>
      <c r="L5" s="181"/>
    </row>
    <row r="6" spans="1:12" ht="12.75" customHeight="1">
      <c r="A6" s="4" t="s">
        <v>100</v>
      </c>
      <c r="C6" s="7" t="s">
        <v>8</v>
      </c>
      <c r="D6" s="29" t="s">
        <v>6</v>
      </c>
      <c r="E6" s="29" t="s">
        <v>7</v>
      </c>
      <c r="F6" s="29" t="s">
        <v>9</v>
      </c>
      <c r="G6" s="180"/>
      <c r="H6" s="180"/>
      <c r="I6" s="180"/>
      <c r="J6" s="180"/>
      <c r="K6" s="180"/>
      <c r="L6" s="181"/>
    </row>
    <row r="7" spans="1:12" ht="12.75" customHeight="1">
      <c r="A7" s="26">
        <v>1</v>
      </c>
      <c r="B7" s="13" t="s">
        <v>107</v>
      </c>
      <c r="C7" s="192">
        <v>0.5</v>
      </c>
      <c r="D7" s="191">
        <v>5</v>
      </c>
      <c r="E7" s="191">
        <v>1</v>
      </c>
      <c r="F7" s="191">
        <f>Max!$B$3*C7</f>
        <v>100</v>
      </c>
      <c r="G7" s="185"/>
      <c r="H7" s="186"/>
      <c r="I7" s="185">
        <f>D7*E7</f>
        <v>5</v>
      </c>
      <c r="J7" s="186">
        <f>F7*I7</f>
        <v>500</v>
      </c>
      <c r="K7" s="185"/>
      <c r="L7" s="187"/>
    </row>
    <row r="8" spans="1:12" ht="12.75" customHeight="1">
      <c r="A8" s="26"/>
      <c r="B8" s="13"/>
      <c r="C8" s="192">
        <v>0.6</v>
      </c>
      <c r="D8" s="200">
        <v>4</v>
      </c>
      <c r="E8" s="191">
        <v>2</v>
      </c>
      <c r="F8" s="191">
        <f>Max!$B$3*C8</f>
        <v>120</v>
      </c>
      <c r="G8" s="188"/>
      <c r="H8" s="189"/>
      <c r="I8" s="188">
        <f>D8*E8</f>
        <v>8</v>
      </c>
      <c r="J8" s="189">
        <f>F8*I8</f>
        <v>960</v>
      </c>
      <c r="K8" s="188"/>
      <c r="L8" s="190"/>
    </row>
    <row r="9" spans="1:12" ht="12.75" customHeight="1">
      <c r="A9" s="26"/>
      <c r="B9" s="13"/>
      <c r="C9" s="192">
        <v>0.7</v>
      </c>
      <c r="D9" s="200">
        <v>3</v>
      </c>
      <c r="E9" s="191">
        <v>2</v>
      </c>
      <c r="F9" s="191">
        <f>Max!$B$3*C9</f>
        <v>140</v>
      </c>
      <c r="G9" s="188"/>
      <c r="H9" s="189"/>
      <c r="I9" s="188">
        <f>D9*E9</f>
        <v>6</v>
      </c>
      <c r="J9" s="189">
        <f>F9*I9</f>
        <v>840</v>
      </c>
      <c r="K9" s="188"/>
      <c r="L9" s="190"/>
    </row>
    <row r="10" spans="1:12" ht="12.75" customHeight="1">
      <c r="A10" s="26"/>
      <c r="B10" s="13"/>
      <c r="C10" s="192">
        <v>0.75</v>
      </c>
      <c r="D10" s="191">
        <v>3</v>
      </c>
      <c r="E10" s="191">
        <v>5</v>
      </c>
      <c r="F10" s="191">
        <f>Max!$B$3*C10</f>
        <v>150</v>
      </c>
      <c r="G10" s="188"/>
      <c r="H10" s="189"/>
      <c r="I10" s="188">
        <f>D10*E10</f>
        <v>15</v>
      </c>
      <c r="J10" s="189">
        <f>F10*I10</f>
        <v>2250</v>
      </c>
      <c r="K10" s="188"/>
      <c r="L10" s="190"/>
    </row>
    <row r="11" spans="1:12" ht="12.75" customHeight="1">
      <c r="A11" s="25">
        <v>2</v>
      </c>
      <c r="B11" s="9" t="s">
        <v>4</v>
      </c>
      <c r="C11" s="184">
        <v>0.5</v>
      </c>
      <c r="D11" s="203">
        <v>5</v>
      </c>
      <c r="E11" s="183">
        <v>1</v>
      </c>
      <c r="F11" s="183">
        <f>Max!$B$2*C11</f>
        <v>105</v>
      </c>
      <c r="G11" s="188">
        <f>D11*E11</f>
        <v>5</v>
      </c>
      <c r="H11" s="189">
        <f>F11*G11</f>
        <v>525</v>
      </c>
      <c r="I11" s="188"/>
      <c r="J11" s="189"/>
      <c r="K11" s="188"/>
      <c r="L11" s="190"/>
    </row>
    <row r="12" spans="1:12" ht="12.75" customHeight="1">
      <c r="A12" s="25"/>
      <c r="B12" s="9"/>
      <c r="C12" s="184">
        <v>0.6</v>
      </c>
      <c r="D12" s="183">
        <v>5</v>
      </c>
      <c r="E12" s="183">
        <v>2</v>
      </c>
      <c r="F12" s="183">
        <f>Max!$B$2*C12</f>
        <v>126</v>
      </c>
      <c r="G12" s="188">
        <f>D12*E12</f>
        <v>10</v>
      </c>
      <c r="H12" s="189">
        <f>F12*G12</f>
        <v>1260</v>
      </c>
      <c r="I12" s="188"/>
      <c r="J12" s="189"/>
      <c r="K12" s="188"/>
      <c r="L12" s="190"/>
    </row>
    <row r="13" spans="1:12" ht="12.75" customHeight="1">
      <c r="A13" s="25"/>
      <c r="B13" s="9"/>
      <c r="C13" s="184">
        <v>0.7</v>
      </c>
      <c r="D13" s="183">
        <v>5</v>
      </c>
      <c r="E13" s="183">
        <v>5</v>
      </c>
      <c r="F13" s="183">
        <f>Max!$B$2*C13</f>
        <v>147</v>
      </c>
      <c r="G13" s="188">
        <f>D13*E13</f>
        <v>25</v>
      </c>
      <c r="H13" s="189">
        <f>F13*G13</f>
        <v>3675</v>
      </c>
      <c r="I13" s="188"/>
      <c r="J13" s="189"/>
      <c r="K13" s="188"/>
      <c r="L13" s="190"/>
    </row>
    <row r="14" spans="1:12" ht="12.75" customHeight="1">
      <c r="A14" s="26">
        <v>3</v>
      </c>
      <c r="B14" s="13" t="s">
        <v>107</v>
      </c>
      <c r="C14" s="192">
        <v>0.5</v>
      </c>
      <c r="D14" s="191">
        <v>5</v>
      </c>
      <c r="E14" s="191">
        <v>1</v>
      </c>
      <c r="F14" s="191">
        <f>Max!$B$3*C14</f>
        <v>100</v>
      </c>
      <c r="G14" s="188"/>
      <c r="H14" s="189"/>
      <c r="I14" s="188">
        <f>D14*E14</f>
        <v>5</v>
      </c>
      <c r="J14" s="189">
        <f>F14*I14</f>
        <v>500</v>
      </c>
      <c r="K14" s="188"/>
      <c r="L14" s="190"/>
    </row>
    <row r="15" spans="1:12" ht="12.75" customHeight="1">
      <c r="A15" s="26"/>
      <c r="B15" s="13"/>
      <c r="C15" s="192">
        <v>0.6</v>
      </c>
      <c r="D15" s="191">
        <v>5</v>
      </c>
      <c r="E15" s="191">
        <v>1</v>
      </c>
      <c r="F15" s="191">
        <f>Max!$B$3*C15</f>
        <v>120</v>
      </c>
      <c r="G15" s="188"/>
      <c r="H15" s="189"/>
      <c r="I15" s="188">
        <f>D15*E15</f>
        <v>5</v>
      </c>
      <c r="J15" s="189">
        <f>F15*I15</f>
        <v>600</v>
      </c>
      <c r="K15" s="188"/>
      <c r="L15" s="190"/>
    </row>
    <row r="16" spans="1:12" ht="12.75" customHeight="1">
      <c r="A16" s="26"/>
      <c r="B16" s="13"/>
      <c r="C16" s="192">
        <v>0.7</v>
      </c>
      <c r="D16" s="191">
        <v>4</v>
      </c>
      <c r="E16" s="191">
        <v>4</v>
      </c>
      <c r="F16" s="191">
        <f>Max!$B$3*C16</f>
        <v>140</v>
      </c>
      <c r="G16" s="188"/>
      <c r="H16" s="189"/>
      <c r="I16" s="188">
        <f>D16*E16</f>
        <v>16</v>
      </c>
      <c r="J16" s="189">
        <f>F16*I16</f>
        <v>2240</v>
      </c>
      <c r="K16" s="188"/>
      <c r="L16" s="190"/>
    </row>
    <row r="17" spans="1:12" ht="12.75" customHeight="1">
      <c r="A17" s="44">
        <v>4</v>
      </c>
      <c r="B17" s="8" t="s">
        <v>73</v>
      </c>
      <c r="C17" s="194"/>
      <c r="D17" s="202">
        <v>10</v>
      </c>
      <c r="E17" s="193">
        <v>5</v>
      </c>
      <c r="F17" s="193"/>
      <c r="G17" s="188"/>
      <c r="H17" s="189"/>
      <c r="I17" s="188"/>
      <c r="J17" s="189"/>
      <c r="K17" s="188"/>
      <c r="L17" s="190"/>
    </row>
    <row r="18" spans="1:12" ht="12.75" customHeight="1">
      <c r="A18" s="50">
        <v>5</v>
      </c>
      <c r="B18" s="51" t="s">
        <v>75</v>
      </c>
      <c r="C18" s="53"/>
      <c r="D18" s="54">
        <v>5</v>
      </c>
      <c r="E18" s="54">
        <v>5</v>
      </c>
      <c r="F18" s="54"/>
      <c r="G18" s="188"/>
      <c r="H18" s="189"/>
      <c r="I18" s="188"/>
      <c r="J18" s="189"/>
      <c r="K18" s="188"/>
      <c r="L18" s="190"/>
    </row>
    <row r="19" spans="3:12" ht="12.75" customHeight="1">
      <c r="C19" s="182"/>
      <c r="D19" s="180"/>
      <c r="E19" s="180"/>
      <c r="F19" s="180"/>
      <c r="G19" s="188"/>
      <c r="H19" s="189"/>
      <c r="I19" s="188"/>
      <c r="J19" s="189"/>
      <c r="K19" s="188"/>
      <c r="L19" s="190"/>
    </row>
    <row r="20" spans="1:12" ht="12.75" customHeight="1">
      <c r="A20" s="4" t="s">
        <v>101</v>
      </c>
      <c r="C20" s="7" t="s">
        <v>8</v>
      </c>
      <c r="D20" s="179" t="s">
        <v>6</v>
      </c>
      <c r="E20" s="179" t="s">
        <v>7</v>
      </c>
      <c r="F20" s="29" t="s">
        <v>9</v>
      </c>
      <c r="G20" s="188"/>
      <c r="H20" s="189"/>
      <c r="I20" s="188"/>
      <c r="J20" s="189"/>
      <c r="K20" s="188"/>
      <c r="L20" s="190"/>
    </row>
    <row r="21" spans="1:12" ht="12.75" customHeight="1">
      <c r="A21" s="28">
        <v>1</v>
      </c>
      <c r="B21" s="21" t="s">
        <v>12</v>
      </c>
      <c r="C21" s="196">
        <v>0.5</v>
      </c>
      <c r="D21" s="195">
        <v>3</v>
      </c>
      <c r="E21" s="195">
        <v>1</v>
      </c>
      <c r="F21" s="195">
        <f>Max!$B$4*C21</f>
        <v>110</v>
      </c>
      <c r="G21" s="188"/>
      <c r="H21" s="189"/>
      <c r="I21" s="188"/>
      <c r="J21" s="189"/>
      <c r="K21" s="188">
        <f>D21*E21</f>
        <v>3</v>
      </c>
      <c r="L21" s="190">
        <f>F21*K21</f>
        <v>330</v>
      </c>
    </row>
    <row r="22" spans="1:12" ht="12.75" customHeight="1">
      <c r="A22" s="28"/>
      <c r="B22" s="21"/>
      <c r="C22" s="196">
        <v>0.6</v>
      </c>
      <c r="D22" s="195">
        <v>3</v>
      </c>
      <c r="E22" s="195">
        <v>2</v>
      </c>
      <c r="F22" s="195">
        <f>Max!$B$4*C22</f>
        <v>132</v>
      </c>
      <c r="G22" s="188"/>
      <c r="H22" s="189"/>
      <c r="I22" s="188"/>
      <c r="J22" s="189"/>
      <c r="K22" s="188">
        <f>D22*E22</f>
        <v>6</v>
      </c>
      <c r="L22" s="190">
        <f>F22*K22</f>
        <v>792</v>
      </c>
    </row>
    <row r="23" spans="1:12" ht="12.75" customHeight="1">
      <c r="A23" s="28"/>
      <c r="B23" s="21"/>
      <c r="C23" s="196">
        <v>0.7</v>
      </c>
      <c r="D23" s="195">
        <v>3</v>
      </c>
      <c r="E23" s="195">
        <v>2</v>
      </c>
      <c r="F23" s="195">
        <f>Max!$B$4*C23</f>
        <v>154</v>
      </c>
      <c r="G23" s="188"/>
      <c r="H23" s="189"/>
      <c r="I23" s="188"/>
      <c r="J23" s="189"/>
      <c r="K23" s="188">
        <f>D23*E23</f>
        <v>6</v>
      </c>
      <c r="L23" s="190">
        <f>F23*K23</f>
        <v>924</v>
      </c>
    </row>
    <row r="24" spans="1:12" ht="12.75" customHeight="1">
      <c r="A24" s="28"/>
      <c r="B24" s="21"/>
      <c r="C24" s="196">
        <v>0.75</v>
      </c>
      <c r="D24" s="195">
        <v>3</v>
      </c>
      <c r="E24" s="195">
        <v>4</v>
      </c>
      <c r="F24" s="195">
        <f>Max!$B$4*C24</f>
        <v>165</v>
      </c>
      <c r="G24" s="188"/>
      <c r="H24" s="189"/>
      <c r="I24" s="188"/>
      <c r="J24" s="189"/>
      <c r="K24" s="188">
        <f>D24*E24</f>
        <v>12</v>
      </c>
      <c r="L24" s="190">
        <f>F24*K24</f>
        <v>1980</v>
      </c>
    </row>
    <row r="25" spans="1:12" ht="12.75" customHeight="1">
      <c r="A25" s="44">
        <v>2</v>
      </c>
      <c r="B25" s="45" t="s">
        <v>108</v>
      </c>
      <c r="C25" s="198"/>
      <c r="D25" s="199">
        <v>6</v>
      </c>
      <c r="E25" s="199">
        <v>4</v>
      </c>
      <c r="F25" s="199"/>
      <c r="G25" s="188"/>
      <c r="H25" s="189"/>
      <c r="I25" s="188"/>
      <c r="J25" s="189"/>
      <c r="K25" s="188"/>
      <c r="L25" s="190"/>
    </row>
    <row r="26" spans="1:12" ht="12.75" customHeight="1">
      <c r="A26" s="27">
        <v>3</v>
      </c>
      <c r="B26" s="17" t="s">
        <v>72</v>
      </c>
      <c r="C26" s="194"/>
      <c r="D26" s="193">
        <v>5</v>
      </c>
      <c r="E26" s="193">
        <v>5</v>
      </c>
      <c r="F26" s="193"/>
      <c r="G26" s="188"/>
      <c r="H26" s="189"/>
      <c r="I26" s="188"/>
      <c r="J26" s="189"/>
      <c r="K26" s="188"/>
      <c r="L26" s="190"/>
    </row>
    <row r="27" spans="1:12" ht="12.75" customHeight="1">
      <c r="A27" s="28">
        <v>4</v>
      </c>
      <c r="B27" s="21" t="s">
        <v>69</v>
      </c>
      <c r="C27" s="196">
        <v>0.55</v>
      </c>
      <c r="D27" s="195">
        <v>4</v>
      </c>
      <c r="E27" s="195">
        <v>1</v>
      </c>
      <c r="F27" s="195">
        <f>Max!$B$4*C27</f>
        <v>121.00000000000001</v>
      </c>
      <c r="G27" s="188"/>
      <c r="H27" s="189"/>
      <c r="I27" s="188"/>
      <c r="J27" s="189"/>
      <c r="K27" s="188">
        <f>D27*E27</f>
        <v>4</v>
      </c>
      <c r="L27" s="190">
        <f>F27*K27</f>
        <v>484.00000000000006</v>
      </c>
    </row>
    <row r="28" spans="1:12" ht="12.75" customHeight="1">
      <c r="A28" s="28"/>
      <c r="B28" s="21"/>
      <c r="C28" s="196">
        <v>0.65</v>
      </c>
      <c r="D28" s="195">
        <v>4</v>
      </c>
      <c r="E28" s="195">
        <v>1</v>
      </c>
      <c r="F28" s="195">
        <f>Max!$B$4*C28</f>
        <v>143</v>
      </c>
      <c r="G28" s="188"/>
      <c r="H28" s="189"/>
      <c r="I28" s="188"/>
      <c r="J28" s="189"/>
      <c r="K28" s="188">
        <f>D28*E28</f>
        <v>4</v>
      </c>
      <c r="L28" s="190">
        <f>F28*K28</f>
        <v>572</v>
      </c>
    </row>
    <row r="29" spans="1:12" ht="12.75" customHeight="1">
      <c r="A29" s="28"/>
      <c r="B29" s="21"/>
      <c r="C29" s="196">
        <v>0.75</v>
      </c>
      <c r="D29" s="201">
        <v>4</v>
      </c>
      <c r="E29" s="195">
        <v>2</v>
      </c>
      <c r="F29" s="195">
        <f>Max!$B$4*C29</f>
        <v>165</v>
      </c>
      <c r="G29" s="188"/>
      <c r="H29" s="189"/>
      <c r="I29" s="188"/>
      <c r="J29" s="189"/>
      <c r="K29" s="188">
        <f>D29*E29</f>
        <v>8</v>
      </c>
      <c r="L29" s="190">
        <f>F29*K29</f>
        <v>1320</v>
      </c>
    </row>
    <row r="30" spans="1:12" ht="12.75" customHeight="1">
      <c r="A30" s="28"/>
      <c r="B30" s="21"/>
      <c r="C30" s="196">
        <v>0.85</v>
      </c>
      <c r="D30" s="195">
        <v>3</v>
      </c>
      <c r="E30" s="195">
        <v>4</v>
      </c>
      <c r="F30" s="195">
        <f>Max!$B$4*C30</f>
        <v>187</v>
      </c>
      <c r="G30" s="188"/>
      <c r="H30" s="189"/>
      <c r="I30" s="188"/>
      <c r="J30" s="189"/>
      <c r="K30" s="188">
        <f>D30*E30</f>
        <v>12</v>
      </c>
      <c r="L30" s="190">
        <f>F30*K30</f>
        <v>2244</v>
      </c>
    </row>
    <row r="31" spans="1:12" ht="12.75" customHeight="1">
      <c r="A31" s="27">
        <v>5</v>
      </c>
      <c r="B31" s="17" t="s">
        <v>70</v>
      </c>
      <c r="C31" s="194"/>
      <c r="D31" s="202">
        <v>5</v>
      </c>
      <c r="E31" s="193">
        <v>5</v>
      </c>
      <c r="F31" s="193"/>
      <c r="G31" s="188"/>
      <c r="H31" s="189"/>
      <c r="I31" s="188"/>
      <c r="J31" s="189"/>
      <c r="K31" s="188"/>
      <c r="L31" s="190"/>
    </row>
    <row r="32" spans="1:12" ht="12.75" customHeight="1">
      <c r="A32" s="27">
        <v>6</v>
      </c>
      <c r="B32" s="17" t="s">
        <v>10</v>
      </c>
      <c r="C32" s="194"/>
      <c r="D32" s="193">
        <v>10</v>
      </c>
      <c r="E32" s="193">
        <v>3</v>
      </c>
      <c r="F32" s="193"/>
      <c r="G32" s="188"/>
      <c r="H32" s="189"/>
      <c r="I32" s="188"/>
      <c r="J32" s="189"/>
      <c r="K32" s="188"/>
      <c r="L32" s="190"/>
    </row>
    <row r="33" spans="3:12" ht="12.75" customHeight="1">
      <c r="C33" s="182"/>
      <c r="D33" s="180"/>
      <c r="E33" s="180"/>
      <c r="F33" s="180"/>
      <c r="G33" s="188"/>
      <c r="H33" s="189"/>
      <c r="I33" s="188"/>
      <c r="J33" s="189"/>
      <c r="K33" s="188"/>
      <c r="L33" s="190"/>
    </row>
    <row r="34" spans="1:12" ht="12.75" customHeight="1">
      <c r="A34" s="4" t="s">
        <v>102</v>
      </c>
      <c r="C34" s="7" t="s">
        <v>8</v>
      </c>
      <c r="D34" s="179" t="s">
        <v>6</v>
      </c>
      <c r="E34" s="179" t="s">
        <v>7</v>
      </c>
      <c r="F34" s="29" t="s">
        <v>9</v>
      </c>
      <c r="G34" s="188"/>
      <c r="H34" s="189"/>
      <c r="I34" s="188"/>
      <c r="J34" s="189"/>
      <c r="K34" s="188"/>
      <c r="L34" s="190"/>
    </row>
    <row r="35" spans="1:12" ht="12.75" customHeight="1">
      <c r="A35" s="26">
        <v>1</v>
      </c>
      <c r="B35" s="13" t="s">
        <v>107</v>
      </c>
      <c r="C35" s="192">
        <v>0.5</v>
      </c>
      <c r="D35" s="191">
        <v>5</v>
      </c>
      <c r="E35" s="191">
        <v>1</v>
      </c>
      <c r="F35" s="191">
        <f>Max!$B$3*C35</f>
        <v>100</v>
      </c>
      <c r="G35" s="188"/>
      <c r="H35" s="189"/>
      <c r="I35" s="188">
        <f aca="true" t="shared" si="0" ref="I35:I43">D35*E35</f>
        <v>5</v>
      </c>
      <c r="J35" s="189">
        <f aca="true" t="shared" si="1" ref="J35:J43">F35*I35</f>
        <v>500</v>
      </c>
      <c r="K35" s="188"/>
      <c r="L35" s="190"/>
    </row>
    <row r="36" spans="1:12" ht="12.75" customHeight="1">
      <c r="A36" s="26"/>
      <c r="B36" s="13"/>
      <c r="C36" s="192">
        <v>0.6</v>
      </c>
      <c r="D36" s="191">
        <v>5</v>
      </c>
      <c r="E36" s="191">
        <v>1</v>
      </c>
      <c r="F36" s="191">
        <f>Max!$B$3*C36</f>
        <v>120</v>
      </c>
      <c r="G36" s="188"/>
      <c r="H36" s="189"/>
      <c r="I36" s="188">
        <f t="shared" si="0"/>
        <v>5</v>
      </c>
      <c r="J36" s="189">
        <f t="shared" si="1"/>
        <v>600</v>
      </c>
      <c r="K36" s="188"/>
      <c r="L36" s="190"/>
    </row>
    <row r="37" spans="1:12" ht="12.75" customHeight="1">
      <c r="A37" s="26"/>
      <c r="B37" s="13"/>
      <c r="C37" s="192">
        <v>0.7</v>
      </c>
      <c r="D37" s="191">
        <v>4</v>
      </c>
      <c r="E37" s="191">
        <v>1</v>
      </c>
      <c r="F37" s="191">
        <f>Max!$B$3*C37</f>
        <v>140</v>
      </c>
      <c r="G37" s="188"/>
      <c r="H37" s="189"/>
      <c r="I37" s="188">
        <f t="shared" si="0"/>
        <v>4</v>
      </c>
      <c r="J37" s="189">
        <f t="shared" si="1"/>
        <v>560</v>
      </c>
      <c r="K37" s="188"/>
      <c r="L37" s="190"/>
    </row>
    <row r="38" spans="1:12" ht="12.75" customHeight="1">
      <c r="A38" s="26"/>
      <c r="B38" s="13"/>
      <c r="C38" s="192">
        <v>0.75</v>
      </c>
      <c r="D38" s="191">
        <v>3</v>
      </c>
      <c r="E38" s="191">
        <v>2</v>
      </c>
      <c r="F38" s="191">
        <f>Max!$B$3*C38</f>
        <v>150</v>
      </c>
      <c r="G38" s="188"/>
      <c r="H38" s="189"/>
      <c r="I38" s="188">
        <f t="shared" si="0"/>
        <v>6</v>
      </c>
      <c r="J38" s="189">
        <f t="shared" si="1"/>
        <v>900</v>
      </c>
      <c r="K38" s="188"/>
      <c r="L38" s="190"/>
    </row>
    <row r="39" spans="1:12" ht="12.75" customHeight="1">
      <c r="A39" s="26"/>
      <c r="B39" s="13"/>
      <c r="C39" s="192">
        <v>0.8</v>
      </c>
      <c r="D39" s="191">
        <v>2</v>
      </c>
      <c r="E39" s="191">
        <v>2</v>
      </c>
      <c r="F39" s="191">
        <f>Max!$B$3*C39</f>
        <v>160</v>
      </c>
      <c r="G39" s="188"/>
      <c r="H39" s="189"/>
      <c r="I39" s="188">
        <f t="shared" si="0"/>
        <v>4</v>
      </c>
      <c r="J39" s="189">
        <f t="shared" si="1"/>
        <v>640</v>
      </c>
      <c r="K39" s="188"/>
      <c r="L39" s="190"/>
    </row>
    <row r="40" spans="1:12" ht="12.75" customHeight="1">
      <c r="A40" s="26"/>
      <c r="B40" s="13"/>
      <c r="C40" s="192">
        <v>0.75</v>
      </c>
      <c r="D40" s="191">
        <v>3</v>
      </c>
      <c r="E40" s="191">
        <v>2</v>
      </c>
      <c r="F40" s="191">
        <f>Max!$B$3*C40</f>
        <v>150</v>
      </c>
      <c r="G40" s="188"/>
      <c r="H40" s="189"/>
      <c r="I40" s="188">
        <f t="shared" si="0"/>
        <v>6</v>
      </c>
      <c r="J40" s="189">
        <f t="shared" si="1"/>
        <v>900</v>
      </c>
      <c r="K40" s="188"/>
      <c r="L40" s="190"/>
    </row>
    <row r="41" spans="1:12" ht="12.75" customHeight="1">
      <c r="A41" s="26"/>
      <c r="B41" s="13"/>
      <c r="C41" s="192">
        <v>0.7</v>
      </c>
      <c r="D41" s="200">
        <v>4</v>
      </c>
      <c r="E41" s="191">
        <v>1</v>
      </c>
      <c r="F41" s="191">
        <f>Max!$B$3*C41</f>
        <v>140</v>
      </c>
      <c r="G41" s="188"/>
      <c r="H41" s="189"/>
      <c r="I41" s="188">
        <f t="shared" si="0"/>
        <v>4</v>
      </c>
      <c r="J41" s="189">
        <f t="shared" si="1"/>
        <v>560</v>
      </c>
      <c r="K41" s="188"/>
      <c r="L41" s="190"/>
    </row>
    <row r="42" spans="1:12" ht="12.75" customHeight="1">
      <c r="A42" s="26"/>
      <c r="B42" s="13"/>
      <c r="C42" s="192">
        <v>0.6</v>
      </c>
      <c r="D42" s="200">
        <v>6</v>
      </c>
      <c r="E42" s="191">
        <v>1</v>
      </c>
      <c r="F42" s="191">
        <f>Max!$B$3*C42</f>
        <v>120</v>
      </c>
      <c r="G42" s="188"/>
      <c r="H42" s="189"/>
      <c r="I42" s="188">
        <f t="shared" si="0"/>
        <v>6</v>
      </c>
      <c r="J42" s="189">
        <f t="shared" si="1"/>
        <v>720</v>
      </c>
      <c r="K42" s="188"/>
      <c r="L42" s="190"/>
    </row>
    <row r="43" spans="1:12" ht="12.75" customHeight="1">
      <c r="A43" s="26"/>
      <c r="B43" s="13"/>
      <c r="C43" s="192">
        <v>0.5</v>
      </c>
      <c r="D43" s="200">
        <v>8</v>
      </c>
      <c r="E43" s="191">
        <v>1</v>
      </c>
      <c r="F43" s="191">
        <f>Max!$B$3*C43</f>
        <v>100</v>
      </c>
      <c r="G43" s="188"/>
      <c r="H43" s="189"/>
      <c r="I43" s="188">
        <f t="shared" si="0"/>
        <v>8</v>
      </c>
      <c r="J43" s="189">
        <f t="shared" si="1"/>
        <v>800</v>
      </c>
      <c r="K43" s="188"/>
      <c r="L43" s="190"/>
    </row>
    <row r="44" spans="1:12" s="209" customFormat="1" ht="12.75" customHeight="1">
      <c r="A44" s="44">
        <v>2</v>
      </c>
      <c r="B44" s="45" t="s">
        <v>73</v>
      </c>
      <c r="C44" s="198"/>
      <c r="D44" s="205">
        <v>10</v>
      </c>
      <c r="E44" s="199">
        <v>5</v>
      </c>
      <c r="F44" s="199"/>
      <c r="G44" s="206"/>
      <c r="H44" s="207"/>
      <c r="I44" s="206"/>
      <c r="J44" s="207"/>
      <c r="K44" s="206"/>
      <c r="L44" s="208"/>
    </row>
    <row r="45" spans="1:12" ht="12.75" customHeight="1">
      <c r="A45" s="25">
        <v>3</v>
      </c>
      <c r="B45" s="9" t="s">
        <v>4</v>
      </c>
      <c r="C45" s="184">
        <v>0.5</v>
      </c>
      <c r="D45" s="203">
        <v>5</v>
      </c>
      <c r="E45" s="183">
        <v>1</v>
      </c>
      <c r="F45" s="183">
        <f>Max!$B$2*C45</f>
        <v>105</v>
      </c>
      <c r="G45" s="188">
        <f>D45*E45</f>
        <v>5</v>
      </c>
      <c r="H45" s="189">
        <f>F45*G45</f>
        <v>525</v>
      </c>
      <c r="I45" s="188"/>
      <c r="J45" s="189"/>
      <c r="K45" s="188"/>
      <c r="L45" s="190"/>
    </row>
    <row r="46" spans="1:12" ht="12.75" customHeight="1">
      <c r="A46" s="25"/>
      <c r="B46" s="9"/>
      <c r="C46" s="184">
        <v>0.6</v>
      </c>
      <c r="D46" s="203">
        <v>4</v>
      </c>
      <c r="E46" s="183">
        <v>2</v>
      </c>
      <c r="F46" s="183">
        <f>Max!$B$2*C46</f>
        <v>126</v>
      </c>
      <c r="G46" s="188">
        <f>D46*E46</f>
        <v>8</v>
      </c>
      <c r="H46" s="189">
        <f>F46*G46</f>
        <v>1008</v>
      </c>
      <c r="I46" s="188"/>
      <c r="J46" s="189"/>
      <c r="K46" s="188"/>
      <c r="L46" s="190"/>
    </row>
    <row r="47" spans="1:12" ht="12.75" customHeight="1">
      <c r="A47" s="25"/>
      <c r="B47" s="9"/>
      <c r="C47" s="184">
        <v>0.7</v>
      </c>
      <c r="D47" s="203">
        <v>3</v>
      </c>
      <c r="E47" s="183">
        <v>2</v>
      </c>
      <c r="F47" s="183">
        <f>Max!$B$2*C47</f>
        <v>147</v>
      </c>
      <c r="G47" s="188">
        <f>D47*E47</f>
        <v>6</v>
      </c>
      <c r="H47" s="189">
        <f>F47*G47</f>
        <v>882</v>
      </c>
      <c r="I47" s="188"/>
      <c r="J47" s="189"/>
      <c r="K47" s="188"/>
      <c r="L47" s="190"/>
    </row>
    <row r="48" spans="1:12" ht="12.75" customHeight="1">
      <c r="A48" s="25"/>
      <c r="B48" s="9"/>
      <c r="C48" s="184">
        <v>0.75</v>
      </c>
      <c r="D48" s="203">
        <v>3</v>
      </c>
      <c r="E48" s="183">
        <v>5</v>
      </c>
      <c r="F48" s="183">
        <f>Max!$B$2*C48</f>
        <v>157.5</v>
      </c>
      <c r="G48" s="188">
        <f>D48*E48</f>
        <v>15</v>
      </c>
      <c r="H48" s="189">
        <f>F48*G48</f>
        <v>2362.5</v>
      </c>
      <c r="I48" s="188"/>
      <c r="J48" s="189"/>
      <c r="K48" s="188"/>
      <c r="L48" s="190"/>
    </row>
    <row r="49" spans="1:12" ht="12.75" customHeight="1">
      <c r="A49" s="50">
        <v>4</v>
      </c>
      <c r="B49" s="51" t="s">
        <v>88</v>
      </c>
      <c r="C49" s="53"/>
      <c r="D49" s="52">
        <v>5</v>
      </c>
      <c r="E49" s="54">
        <v>5</v>
      </c>
      <c r="F49" s="54"/>
      <c r="G49" s="188"/>
      <c r="H49" s="189"/>
      <c r="I49" s="188"/>
      <c r="J49" s="189"/>
      <c r="K49" s="188"/>
      <c r="L49" s="190"/>
    </row>
    <row r="50" spans="3:12" ht="12.75" customHeight="1">
      <c r="C50" s="7"/>
      <c r="D50" s="29"/>
      <c r="E50" s="29"/>
      <c r="F50" s="29"/>
      <c r="G50" s="188"/>
      <c r="H50" s="189"/>
      <c r="I50" s="188"/>
      <c r="J50" s="189"/>
      <c r="K50" s="188"/>
      <c r="L50" s="190"/>
    </row>
    <row r="51" spans="3:13" ht="12.75" customHeight="1">
      <c r="C51" s="182"/>
      <c r="D51" s="180"/>
      <c r="E51" s="180"/>
      <c r="F51" s="180"/>
      <c r="G51" s="177">
        <f aca="true" t="shared" si="2" ref="G51:L51">SUM(G7:G50)</f>
        <v>74</v>
      </c>
      <c r="H51" s="178">
        <f t="shared" si="2"/>
        <v>10237.5</v>
      </c>
      <c r="I51" s="177">
        <f t="shared" si="2"/>
        <v>108</v>
      </c>
      <c r="J51" s="178">
        <f t="shared" si="2"/>
        <v>14070</v>
      </c>
      <c r="K51" s="177">
        <f t="shared" si="2"/>
        <v>55</v>
      </c>
      <c r="L51" s="178">
        <f t="shared" si="2"/>
        <v>8646</v>
      </c>
      <c r="M51" s="176"/>
    </row>
    <row r="52" spans="1:12" ht="12.75" customHeight="1">
      <c r="A52" s="4" t="s">
        <v>14</v>
      </c>
      <c r="B52" s="4"/>
      <c r="C52" s="182"/>
      <c r="D52" s="180"/>
      <c r="E52" s="180"/>
      <c r="F52" s="180"/>
      <c r="G52" s="188"/>
      <c r="H52" s="189"/>
      <c r="I52" s="188"/>
      <c r="J52" s="189"/>
      <c r="K52" s="188"/>
      <c r="L52" s="190"/>
    </row>
    <row r="53" spans="1:12" ht="12.75" customHeight="1">
      <c r="A53" s="4" t="s">
        <v>100</v>
      </c>
      <c r="C53" s="7" t="s">
        <v>8</v>
      </c>
      <c r="D53" s="217" t="s">
        <v>6</v>
      </c>
      <c r="E53" s="217" t="s">
        <v>7</v>
      </c>
      <c r="F53" s="29" t="s">
        <v>9</v>
      </c>
      <c r="G53" s="188"/>
      <c r="H53" s="189"/>
      <c r="I53" s="188"/>
      <c r="J53" s="189"/>
      <c r="K53" s="188"/>
      <c r="L53" s="190"/>
    </row>
    <row r="54" spans="1:12" ht="12.75" customHeight="1">
      <c r="A54" s="25">
        <v>1</v>
      </c>
      <c r="B54" s="9" t="s">
        <v>4</v>
      </c>
      <c r="C54" s="184">
        <v>0.5</v>
      </c>
      <c r="D54" s="203">
        <v>5</v>
      </c>
      <c r="E54" s="183">
        <v>1</v>
      </c>
      <c r="F54" s="183">
        <f>Max!$B$2*C54</f>
        <v>105</v>
      </c>
      <c r="G54" s="188">
        <f>D54*E54</f>
        <v>5</v>
      </c>
      <c r="H54" s="189">
        <f>F54*G54</f>
        <v>525</v>
      </c>
      <c r="I54" s="188"/>
      <c r="J54" s="189"/>
      <c r="K54" s="188"/>
      <c r="L54" s="190"/>
    </row>
    <row r="55" spans="1:12" ht="12.75" customHeight="1">
      <c r="A55" s="25"/>
      <c r="B55" s="9"/>
      <c r="C55" s="184">
        <v>0.6</v>
      </c>
      <c r="D55" s="203">
        <v>4</v>
      </c>
      <c r="E55" s="183">
        <v>1</v>
      </c>
      <c r="F55" s="183">
        <f>Max!$B$2*C55</f>
        <v>126</v>
      </c>
      <c r="G55" s="188">
        <f>D55*E55</f>
        <v>4</v>
      </c>
      <c r="H55" s="189">
        <f>F55*G55</f>
        <v>504</v>
      </c>
      <c r="I55" s="188"/>
      <c r="J55" s="189"/>
      <c r="K55" s="188"/>
      <c r="L55" s="190"/>
    </row>
    <row r="56" spans="1:12" ht="12.75" customHeight="1">
      <c r="A56" s="25"/>
      <c r="B56" s="9"/>
      <c r="C56" s="184">
        <v>0.7</v>
      </c>
      <c r="D56" s="203">
        <v>3</v>
      </c>
      <c r="E56" s="183">
        <v>2</v>
      </c>
      <c r="F56" s="183">
        <f>Max!$B$2*C56</f>
        <v>147</v>
      </c>
      <c r="G56" s="188">
        <f>D56*E56</f>
        <v>6</v>
      </c>
      <c r="H56" s="189">
        <f>F56*G56</f>
        <v>882</v>
      </c>
      <c r="I56" s="188"/>
      <c r="J56" s="189"/>
      <c r="K56" s="188"/>
      <c r="L56" s="190"/>
    </row>
    <row r="57" spans="1:12" ht="12.75" customHeight="1">
      <c r="A57" s="25"/>
      <c r="B57" s="9"/>
      <c r="C57" s="184">
        <v>0.8</v>
      </c>
      <c r="D57" s="203">
        <v>2</v>
      </c>
      <c r="E57" s="183">
        <v>5</v>
      </c>
      <c r="F57" s="183">
        <f>Max!$B$2*C57</f>
        <v>168</v>
      </c>
      <c r="G57" s="188">
        <f>D57*E57</f>
        <v>10</v>
      </c>
      <c r="H57" s="189">
        <f>F57*G57</f>
        <v>1680</v>
      </c>
      <c r="I57" s="188"/>
      <c r="J57" s="189"/>
      <c r="K57" s="188"/>
      <c r="L57" s="190"/>
    </row>
    <row r="58" spans="1:12" ht="12.75" customHeight="1">
      <c r="A58" s="26">
        <v>2</v>
      </c>
      <c r="B58" s="13" t="s">
        <v>107</v>
      </c>
      <c r="C58" s="192">
        <v>0.5</v>
      </c>
      <c r="D58" s="200">
        <v>5</v>
      </c>
      <c r="E58" s="191">
        <v>1</v>
      </c>
      <c r="F58" s="191">
        <f>Max!$B$3*C58</f>
        <v>100</v>
      </c>
      <c r="G58" s="188"/>
      <c r="H58" s="189"/>
      <c r="I58" s="188">
        <f>D58*E58</f>
        <v>5</v>
      </c>
      <c r="J58" s="189">
        <f>F58*I58</f>
        <v>500</v>
      </c>
      <c r="K58" s="188"/>
      <c r="L58" s="190"/>
    </row>
    <row r="59" spans="1:12" ht="12.75" customHeight="1">
      <c r="A59" s="26"/>
      <c r="B59" s="13"/>
      <c r="C59" s="192">
        <v>0.6</v>
      </c>
      <c r="D59" s="200">
        <v>4</v>
      </c>
      <c r="E59" s="191">
        <v>1</v>
      </c>
      <c r="F59" s="191">
        <f>Max!$B$3*C59</f>
        <v>120</v>
      </c>
      <c r="G59" s="188"/>
      <c r="H59" s="189"/>
      <c r="I59" s="188">
        <f>D59*E59</f>
        <v>4</v>
      </c>
      <c r="J59" s="189">
        <f>F59*I59</f>
        <v>480</v>
      </c>
      <c r="K59" s="188"/>
      <c r="L59" s="190"/>
    </row>
    <row r="60" spans="1:12" ht="12.75" customHeight="1">
      <c r="A60" s="26"/>
      <c r="B60" s="13"/>
      <c r="C60" s="192">
        <v>0.7</v>
      </c>
      <c r="D60" s="200">
        <v>3</v>
      </c>
      <c r="E60" s="191">
        <v>2</v>
      </c>
      <c r="F60" s="191">
        <f>Max!$B$3*C60</f>
        <v>140</v>
      </c>
      <c r="G60" s="188"/>
      <c r="H60" s="189"/>
      <c r="I60" s="188">
        <f>D60*E60</f>
        <v>6</v>
      </c>
      <c r="J60" s="189">
        <f>F60*I60</f>
        <v>840</v>
      </c>
      <c r="K60" s="188"/>
      <c r="L60" s="190"/>
    </row>
    <row r="61" spans="1:12" ht="12.75" customHeight="1">
      <c r="A61" s="26"/>
      <c r="B61" s="13"/>
      <c r="C61" s="192">
        <v>0.8</v>
      </c>
      <c r="D61" s="200">
        <v>3</v>
      </c>
      <c r="E61" s="191">
        <v>5</v>
      </c>
      <c r="F61" s="191">
        <f>Max!$B$3*C61</f>
        <v>160</v>
      </c>
      <c r="G61" s="188"/>
      <c r="H61" s="189"/>
      <c r="I61" s="188">
        <f>D61*E61</f>
        <v>15</v>
      </c>
      <c r="J61" s="189">
        <f>F61*I61</f>
        <v>2400</v>
      </c>
      <c r="K61" s="188"/>
      <c r="L61" s="190"/>
    </row>
    <row r="62" spans="1:12" ht="12.75" customHeight="1">
      <c r="A62" s="27">
        <v>3</v>
      </c>
      <c r="B62" s="17" t="s">
        <v>73</v>
      </c>
      <c r="C62" s="194"/>
      <c r="D62" s="193">
        <v>10</v>
      </c>
      <c r="E62" s="193">
        <v>5</v>
      </c>
      <c r="F62" s="193"/>
      <c r="G62" s="188"/>
      <c r="H62" s="189"/>
      <c r="I62" s="188"/>
      <c r="J62" s="189"/>
      <c r="K62" s="188"/>
      <c r="L62" s="190"/>
    </row>
    <row r="63" spans="1:12" ht="12.75" customHeight="1">
      <c r="A63" s="27">
        <v>4</v>
      </c>
      <c r="B63" s="17" t="s">
        <v>74</v>
      </c>
      <c r="C63" s="194"/>
      <c r="D63" s="193">
        <v>10</v>
      </c>
      <c r="E63" s="193">
        <v>5</v>
      </c>
      <c r="F63" s="193"/>
      <c r="G63" s="188"/>
      <c r="H63" s="189"/>
      <c r="I63" s="188"/>
      <c r="J63" s="189"/>
      <c r="K63" s="188"/>
      <c r="L63" s="190"/>
    </row>
    <row r="64" spans="1:12" ht="12.75" customHeight="1">
      <c r="A64" s="25">
        <v>5</v>
      </c>
      <c r="B64" s="9" t="s">
        <v>82</v>
      </c>
      <c r="C64" s="184">
        <v>0.45</v>
      </c>
      <c r="D64" s="183">
        <v>3</v>
      </c>
      <c r="E64" s="183">
        <v>2</v>
      </c>
      <c r="F64" s="183">
        <f>Max!$B$2*C64</f>
        <v>94.5</v>
      </c>
      <c r="G64" s="188">
        <f>D64*E64</f>
        <v>6</v>
      </c>
      <c r="H64" s="189">
        <f>F64*G64</f>
        <v>567</v>
      </c>
      <c r="I64" s="188"/>
      <c r="J64" s="189"/>
      <c r="K64" s="188"/>
      <c r="L64" s="190"/>
    </row>
    <row r="65" spans="1:12" ht="12.75" customHeight="1">
      <c r="A65" s="25"/>
      <c r="B65" s="9"/>
      <c r="C65" s="184">
        <v>0.55</v>
      </c>
      <c r="D65" s="183">
        <v>3</v>
      </c>
      <c r="E65" s="183">
        <v>2</v>
      </c>
      <c r="F65" s="183">
        <f>Max!$B$2*C65</f>
        <v>115.50000000000001</v>
      </c>
      <c r="G65" s="188">
        <f>D65*E65</f>
        <v>6</v>
      </c>
      <c r="H65" s="189">
        <f>F65*G65</f>
        <v>693.0000000000001</v>
      </c>
      <c r="I65" s="188"/>
      <c r="J65" s="189"/>
      <c r="K65" s="188"/>
      <c r="L65" s="190"/>
    </row>
    <row r="66" spans="1:12" ht="12.75" customHeight="1">
      <c r="A66" s="25"/>
      <c r="B66" s="9"/>
      <c r="C66" s="184">
        <v>0.6</v>
      </c>
      <c r="D66" s="183">
        <v>2</v>
      </c>
      <c r="E66" s="183">
        <v>4</v>
      </c>
      <c r="F66" s="183">
        <f>Max!$B$2*C66</f>
        <v>126</v>
      </c>
      <c r="G66" s="188">
        <f>D66*E66</f>
        <v>8</v>
      </c>
      <c r="H66" s="189">
        <f>F66*G66</f>
        <v>1008</v>
      </c>
      <c r="I66" s="188"/>
      <c r="J66" s="189"/>
      <c r="K66" s="188"/>
      <c r="L66" s="190"/>
    </row>
    <row r="67" spans="1:12" ht="12.75" customHeight="1">
      <c r="A67" s="50">
        <v>6</v>
      </c>
      <c r="B67" s="51" t="s">
        <v>75</v>
      </c>
      <c r="C67" s="53"/>
      <c r="D67" s="52">
        <v>5</v>
      </c>
      <c r="E67" s="54">
        <v>5</v>
      </c>
      <c r="F67" s="54"/>
      <c r="G67" s="188"/>
      <c r="H67" s="189"/>
      <c r="I67" s="188"/>
      <c r="J67" s="189"/>
      <c r="K67" s="188"/>
      <c r="L67" s="190"/>
    </row>
    <row r="68" spans="3:12" ht="12.75" customHeight="1">
      <c r="C68" s="182"/>
      <c r="D68" s="180"/>
      <c r="E68" s="180"/>
      <c r="F68" s="180"/>
      <c r="G68" s="188"/>
      <c r="H68" s="189"/>
      <c r="I68" s="188"/>
      <c r="J68" s="189"/>
      <c r="K68" s="188"/>
      <c r="L68" s="190"/>
    </row>
    <row r="69" spans="1:12" ht="12.75" customHeight="1">
      <c r="A69" s="4" t="s">
        <v>101</v>
      </c>
      <c r="C69" s="7" t="s">
        <v>8</v>
      </c>
      <c r="D69" s="217" t="s">
        <v>6</v>
      </c>
      <c r="E69" s="217" t="s">
        <v>7</v>
      </c>
      <c r="F69" s="29" t="s">
        <v>9</v>
      </c>
      <c r="G69" s="188"/>
      <c r="H69" s="189"/>
      <c r="I69" s="188"/>
      <c r="J69" s="189"/>
      <c r="K69" s="188"/>
      <c r="L69" s="190"/>
    </row>
    <row r="70" spans="1:12" ht="12.75" customHeight="1">
      <c r="A70" s="28">
        <v>1</v>
      </c>
      <c r="B70" s="21" t="s">
        <v>12</v>
      </c>
      <c r="C70" s="196">
        <v>0.5</v>
      </c>
      <c r="D70" s="201">
        <v>3</v>
      </c>
      <c r="E70" s="195">
        <v>1</v>
      </c>
      <c r="F70" s="195">
        <f>Max!$B$4*C70</f>
        <v>110</v>
      </c>
      <c r="G70" s="188"/>
      <c r="H70" s="189"/>
      <c r="I70" s="188"/>
      <c r="J70" s="189"/>
      <c r="K70" s="188">
        <f>D70*E70</f>
        <v>3</v>
      </c>
      <c r="L70" s="190">
        <f>F70*K70</f>
        <v>330</v>
      </c>
    </row>
    <row r="71" spans="1:12" ht="12.75" customHeight="1">
      <c r="A71" s="28"/>
      <c r="B71" s="21"/>
      <c r="C71" s="196">
        <v>0.6</v>
      </c>
      <c r="D71" s="201">
        <v>3</v>
      </c>
      <c r="E71" s="195">
        <v>1</v>
      </c>
      <c r="F71" s="195">
        <f>Max!$B$4*C71</f>
        <v>132</v>
      </c>
      <c r="G71" s="188"/>
      <c r="H71" s="189"/>
      <c r="I71" s="188"/>
      <c r="J71" s="189"/>
      <c r="K71" s="188">
        <f>D71*E71</f>
        <v>3</v>
      </c>
      <c r="L71" s="190">
        <f>F71*K71</f>
        <v>396</v>
      </c>
    </row>
    <row r="72" spans="1:12" ht="12.75" customHeight="1">
      <c r="A72" s="28"/>
      <c r="B72" s="21"/>
      <c r="C72" s="196">
        <v>0.7</v>
      </c>
      <c r="D72" s="201">
        <v>3</v>
      </c>
      <c r="E72" s="195">
        <v>2</v>
      </c>
      <c r="F72" s="195">
        <f>Max!$B$4*C72</f>
        <v>154</v>
      </c>
      <c r="G72" s="188"/>
      <c r="H72" s="189"/>
      <c r="I72" s="188"/>
      <c r="J72" s="189"/>
      <c r="K72" s="188">
        <f>D72*E72</f>
        <v>6</v>
      </c>
      <c r="L72" s="190">
        <f>F72*K72</f>
        <v>924</v>
      </c>
    </row>
    <row r="73" spans="1:12" ht="12.75" customHeight="1">
      <c r="A73" s="28"/>
      <c r="B73" s="21"/>
      <c r="C73" s="196">
        <v>0.75</v>
      </c>
      <c r="D73" s="201">
        <v>2</v>
      </c>
      <c r="E73" s="195">
        <v>4</v>
      </c>
      <c r="F73" s="195">
        <f>Max!$B$4*C73</f>
        <v>165</v>
      </c>
      <c r="G73" s="188"/>
      <c r="H73" s="189"/>
      <c r="I73" s="188"/>
      <c r="J73" s="189"/>
      <c r="K73" s="188">
        <f>D73*E73</f>
        <v>8</v>
      </c>
      <c r="L73" s="190">
        <f>F73*K73</f>
        <v>1320</v>
      </c>
    </row>
    <row r="74" spans="1:12" ht="12.75" customHeight="1">
      <c r="A74" s="26">
        <v>2</v>
      </c>
      <c r="B74" s="13" t="s">
        <v>107</v>
      </c>
      <c r="C74" s="192">
        <v>0.5</v>
      </c>
      <c r="D74" s="200">
        <v>6</v>
      </c>
      <c r="E74" s="191">
        <v>1</v>
      </c>
      <c r="F74" s="191">
        <f>Max!$B$3*C74</f>
        <v>100</v>
      </c>
      <c r="G74" s="188"/>
      <c r="H74" s="189"/>
      <c r="I74" s="188">
        <f>D74*E74</f>
        <v>6</v>
      </c>
      <c r="J74" s="189">
        <f>F74*I74</f>
        <v>600</v>
      </c>
      <c r="K74" s="188"/>
      <c r="L74" s="190"/>
    </row>
    <row r="75" spans="1:12" ht="12.75" customHeight="1">
      <c r="A75" s="26"/>
      <c r="B75" s="13"/>
      <c r="C75" s="192">
        <v>0.6</v>
      </c>
      <c r="D75" s="200">
        <v>6</v>
      </c>
      <c r="E75" s="191">
        <v>2</v>
      </c>
      <c r="F75" s="191">
        <f>Max!$B$3*C75</f>
        <v>120</v>
      </c>
      <c r="G75" s="188"/>
      <c r="H75" s="189"/>
      <c r="I75" s="188">
        <f>D75*E75</f>
        <v>12</v>
      </c>
      <c r="J75" s="189">
        <f>F75*I75</f>
        <v>1440</v>
      </c>
      <c r="K75" s="188"/>
      <c r="L75" s="190"/>
    </row>
    <row r="76" spans="1:12" ht="12.75" customHeight="1">
      <c r="A76" s="26"/>
      <c r="B76" s="13"/>
      <c r="C76" s="192">
        <v>0.65</v>
      </c>
      <c r="D76" s="200">
        <v>6</v>
      </c>
      <c r="E76" s="191">
        <v>4</v>
      </c>
      <c r="F76" s="191">
        <f>Max!$B$3*C76</f>
        <v>130</v>
      </c>
      <c r="G76" s="188"/>
      <c r="H76" s="189"/>
      <c r="I76" s="188">
        <f>D76*E76</f>
        <v>24</v>
      </c>
      <c r="J76" s="189">
        <f>F76*I76</f>
        <v>3120</v>
      </c>
      <c r="K76" s="188"/>
      <c r="L76" s="190"/>
    </row>
    <row r="77" spans="1:12" ht="12.75" customHeight="1">
      <c r="A77" s="27">
        <v>3</v>
      </c>
      <c r="B77" s="17" t="s">
        <v>73</v>
      </c>
      <c r="C77" s="194"/>
      <c r="D77" s="193">
        <v>10</v>
      </c>
      <c r="E77" s="193">
        <v>5</v>
      </c>
      <c r="F77" s="193"/>
      <c r="G77" s="188"/>
      <c r="H77" s="189"/>
      <c r="I77" s="188"/>
      <c r="J77" s="189"/>
      <c r="K77" s="188"/>
      <c r="L77" s="190"/>
    </row>
    <row r="78" spans="1:12" ht="12.75" customHeight="1">
      <c r="A78" s="28">
        <v>4</v>
      </c>
      <c r="B78" s="21" t="s">
        <v>69</v>
      </c>
      <c r="C78" s="196">
        <v>0.55</v>
      </c>
      <c r="D78" s="201">
        <v>4</v>
      </c>
      <c r="E78" s="195">
        <v>1</v>
      </c>
      <c r="F78" s="195">
        <f>Max!$B$4*C78</f>
        <v>121.00000000000001</v>
      </c>
      <c r="G78" s="188"/>
      <c r="H78" s="189"/>
      <c r="I78" s="188"/>
      <c r="J78" s="189"/>
      <c r="K78" s="188">
        <f>D78*E78</f>
        <v>4</v>
      </c>
      <c r="L78" s="190">
        <f>F78*K78</f>
        <v>484.00000000000006</v>
      </c>
    </row>
    <row r="79" spans="1:12" ht="12.75" customHeight="1">
      <c r="A79" s="28"/>
      <c r="B79" s="21"/>
      <c r="C79" s="196">
        <v>0.65</v>
      </c>
      <c r="D79" s="201">
        <v>4</v>
      </c>
      <c r="E79" s="195">
        <v>1</v>
      </c>
      <c r="F79" s="195">
        <f>Max!$B$4*C79</f>
        <v>143</v>
      </c>
      <c r="G79" s="188"/>
      <c r="H79" s="189"/>
      <c r="I79" s="188"/>
      <c r="J79" s="189"/>
      <c r="K79" s="188">
        <f>D79*E79</f>
        <v>4</v>
      </c>
      <c r="L79" s="190">
        <f>F79*K79</f>
        <v>572</v>
      </c>
    </row>
    <row r="80" spans="1:12" ht="12.75" customHeight="1">
      <c r="A80" s="28"/>
      <c r="B80" s="21"/>
      <c r="C80" s="196">
        <v>0.75</v>
      </c>
      <c r="D80" s="201">
        <v>4</v>
      </c>
      <c r="E80" s="195">
        <v>2</v>
      </c>
      <c r="F80" s="195">
        <f>Max!$B$4*C80</f>
        <v>165</v>
      </c>
      <c r="G80" s="188"/>
      <c r="H80" s="189"/>
      <c r="I80" s="188"/>
      <c r="J80" s="189"/>
      <c r="K80" s="188">
        <f>D80*E80</f>
        <v>8</v>
      </c>
      <c r="L80" s="190">
        <f>F80*K80</f>
        <v>1320</v>
      </c>
    </row>
    <row r="81" spans="1:12" ht="12.75" customHeight="1">
      <c r="A81" s="28"/>
      <c r="B81" s="21"/>
      <c r="C81" s="196">
        <v>0.8</v>
      </c>
      <c r="D81" s="201">
        <v>4</v>
      </c>
      <c r="E81" s="195">
        <v>4</v>
      </c>
      <c r="F81" s="195">
        <f>Max!$B$4*C81</f>
        <v>176</v>
      </c>
      <c r="G81" s="188"/>
      <c r="H81" s="189"/>
      <c r="I81" s="188"/>
      <c r="J81" s="189"/>
      <c r="K81" s="188">
        <f>D81*E81</f>
        <v>16</v>
      </c>
      <c r="L81" s="190">
        <f>F81*K81</f>
        <v>2816</v>
      </c>
    </row>
    <row r="82" spans="1:12" ht="12.75" customHeight="1">
      <c r="A82" s="27">
        <v>5</v>
      </c>
      <c r="B82" s="17" t="s">
        <v>70</v>
      </c>
      <c r="C82" s="194"/>
      <c r="D82" s="202">
        <v>5</v>
      </c>
      <c r="E82" s="193">
        <v>5</v>
      </c>
      <c r="F82" s="193"/>
      <c r="G82" s="188"/>
      <c r="H82" s="189"/>
      <c r="I82" s="188"/>
      <c r="J82" s="189"/>
      <c r="K82" s="188"/>
      <c r="L82" s="190"/>
    </row>
    <row r="83" spans="3:12" ht="12.75" customHeight="1">
      <c r="C83" s="182"/>
      <c r="D83" s="180"/>
      <c r="E83" s="180"/>
      <c r="F83" s="180"/>
      <c r="G83" s="188"/>
      <c r="H83" s="189"/>
      <c r="I83" s="188"/>
      <c r="J83" s="189"/>
      <c r="K83" s="188"/>
      <c r="L83" s="190"/>
    </row>
    <row r="84" spans="1:12" ht="12.75" customHeight="1">
      <c r="A84" s="4" t="s">
        <v>102</v>
      </c>
      <c r="C84" s="7" t="s">
        <v>8</v>
      </c>
      <c r="D84" s="217" t="s">
        <v>6</v>
      </c>
      <c r="E84" s="217" t="s">
        <v>7</v>
      </c>
      <c r="F84" s="29" t="s">
        <v>9</v>
      </c>
      <c r="G84" s="188"/>
      <c r="H84" s="189"/>
      <c r="I84" s="188"/>
      <c r="J84" s="189"/>
      <c r="K84" s="188"/>
      <c r="L84" s="190"/>
    </row>
    <row r="85" spans="1:12" ht="12.75" customHeight="1">
      <c r="A85" s="25">
        <v>1</v>
      </c>
      <c r="B85" s="9" t="s">
        <v>4</v>
      </c>
      <c r="C85" s="184">
        <v>0.5</v>
      </c>
      <c r="D85" s="203">
        <v>5</v>
      </c>
      <c r="E85" s="183">
        <v>1</v>
      </c>
      <c r="F85" s="183">
        <f>Max!$B$2*C85</f>
        <v>105</v>
      </c>
      <c r="G85" s="188">
        <f>D85*E85</f>
        <v>5</v>
      </c>
      <c r="H85" s="189">
        <f>F85*G85</f>
        <v>525</v>
      </c>
      <c r="I85" s="188"/>
      <c r="J85" s="189"/>
      <c r="K85" s="188"/>
      <c r="L85" s="190"/>
    </row>
    <row r="86" spans="1:12" ht="12.75" customHeight="1">
      <c r="A86" s="25"/>
      <c r="B86" s="9"/>
      <c r="C86" s="184">
        <v>0.6</v>
      </c>
      <c r="D86" s="203">
        <v>4</v>
      </c>
      <c r="E86" s="183">
        <v>1</v>
      </c>
      <c r="F86" s="183">
        <f>Max!$B$2*C86</f>
        <v>126</v>
      </c>
      <c r="G86" s="188">
        <f>D86*E86</f>
        <v>4</v>
      </c>
      <c r="H86" s="189">
        <f>F86*G86</f>
        <v>504</v>
      </c>
      <c r="I86" s="188"/>
      <c r="J86" s="189"/>
      <c r="K86" s="188"/>
      <c r="L86" s="190"/>
    </row>
    <row r="87" spans="1:12" ht="12.75" customHeight="1">
      <c r="A87" s="25"/>
      <c r="B87" s="9"/>
      <c r="C87" s="184">
        <v>0.7</v>
      </c>
      <c r="D87" s="203">
        <v>3</v>
      </c>
      <c r="E87" s="183">
        <v>2</v>
      </c>
      <c r="F87" s="183">
        <f>Max!$B$2*C87</f>
        <v>147</v>
      </c>
      <c r="G87" s="188">
        <f>D87*E87</f>
        <v>6</v>
      </c>
      <c r="H87" s="189">
        <f>F87*G87</f>
        <v>882</v>
      </c>
      <c r="I87" s="188"/>
      <c r="J87" s="189"/>
      <c r="K87" s="188"/>
      <c r="L87" s="190"/>
    </row>
    <row r="88" spans="1:12" ht="12.75" customHeight="1">
      <c r="A88" s="25"/>
      <c r="B88" s="9"/>
      <c r="C88" s="184">
        <v>0.8</v>
      </c>
      <c r="D88" s="203">
        <v>2</v>
      </c>
      <c r="E88" s="183">
        <v>5</v>
      </c>
      <c r="F88" s="183">
        <f>Max!$B$2*C88</f>
        <v>168</v>
      </c>
      <c r="G88" s="188">
        <f>D88*E88</f>
        <v>10</v>
      </c>
      <c r="H88" s="189">
        <f>F88*G88</f>
        <v>1680</v>
      </c>
      <c r="I88" s="188"/>
      <c r="J88" s="189"/>
      <c r="K88" s="188"/>
      <c r="L88" s="190"/>
    </row>
    <row r="89" spans="1:12" ht="12.75" customHeight="1">
      <c r="A89" s="26">
        <v>2</v>
      </c>
      <c r="B89" s="13" t="s">
        <v>107</v>
      </c>
      <c r="C89" s="192">
        <v>0.5</v>
      </c>
      <c r="D89" s="200">
        <v>5</v>
      </c>
      <c r="E89" s="191">
        <v>1</v>
      </c>
      <c r="F89" s="191">
        <f>Max!$B$3*C89</f>
        <v>100</v>
      </c>
      <c r="G89" s="188"/>
      <c r="H89" s="189"/>
      <c r="I89" s="188">
        <f aca="true" t="shared" si="3" ref="I89:I95">D89*E89</f>
        <v>5</v>
      </c>
      <c r="J89" s="189">
        <f aca="true" t="shared" si="4" ref="J89:J95">F89*I89</f>
        <v>500</v>
      </c>
      <c r="K89" s="188"/>
      <c r="L89" s="190"/>
    </row>
    <row r="90" spans="1:12" ht="12.75" customHeight="1">
      <c r="A90" s="26"/>
      <c r="B90" s="13"/>
      <c r="C90" s="192">
        <v>0.6</v>
      </c>
      <c r="D90" s="200">
        <v>4</v>
      </c>
      <c r="E90" s="191">
        <v>1</v>
      </c>
      <c r="F90" s="191">
        <f>Max!$B$3*C90</f>
        <v>120</v>
      </c>
      <c r="G90" s="188"/>
      <c r="H90" s="189"/>
      <c r="I90" s="188">
        <f t="shared" si="3"/>
        <v>4</v>
      </c>
      <c r="J90" s="189">
        <f t="shared" si="4"/>
        <v>480</v>
      </c>
      <c r="K90" s="188"/>
      <c r="L90" s="190"/>
    </row>
    <row r="91" spans="1:12" ht="12.75" customHeight="1">
      <c r="A91" s="26"/>
      <c r="B91" s="13"/>
      <c r="C91" s="192">
        <v>0.7</v>
      </c>
      <c r="D91" s="200">
        <v>3</v>
      </c>
      <c r="E91" s="191">
        <v>2</v>
      </c>
      <c r="F91" s="191">
        <f>Max!$B$3*C91</f>
        <v>140</v>
      </c>
      <c r="G91" s="188"/>
      <c r="H91" s="189"/>
      <c r="I91" s="188">
        <f t="shared" si="3"/>
        <v>6</v>
      </c>
      <c r="J91" s="189">
        <f t="shared" si="4"/>
        <v>840</v>
      </c>
      <c r="K91" s="188"/>
      <c r="L91" s="190"/>
    </row>
    <row r="92" spans="1:12" ht="12.75" customHeight="1">
      <c r="A92" s="26"/>
      <c r="B92" s="13"/>
      <c r="C92" s="192">
        <v>0.8</v>
      </c>
      <c r="D92" s="200">
        <v>2</v>
      </c>
      <c r="E92" s="191">
        <v>2</v>
      </c>
      <c r="F92" s="191">
        <f>Max!$B$3*C92</f>
        <v>160</v>
      </c>
      <c r="G92" s="188"/>
      <c r="H92" s="189"/>
      <c r="I92" s="188">
        <f t="shared" si="3"/>
        <v>4</v>
      </c>
      <c r="J92" s="189">
        <f t="shared" si="4"/>
        <v>640</v>
      </c>
      <c r="K92" s="188"/>
      <c r="L92" s="190"/>
    </row>
    <row r="93" spans="1:12" ht="12.75" customHeight="1">
      <c r="A93" s="26"/>
      <c r="B93" s="13"/>
      <c r="C93" s="192">
        <v>0.75</v>
      </c>
      <c r="D93" s="200">
        <v>3</v>
      </c>
      <c r="E93" s="191">
        <v>1</v>
      </c>
      <c r="F93" s="191">
        <f>Max!$B$3*C93</f>
        <v>150</v>
      </c>
      <c r="G93" s="188"/>
      <c r="H93" s="189"/>
      <c r="I93" s="188">
        <f t="shared" si="3"/>
        <v>3</v>
      </c>
      <c r="J93" s="189">
        <f t="shared" si="4"/>
        <v>450</v>
      </c>
      <c r="K93" s="188"/>
      <c r="L93" s="190"/>
    </row>
    <row r="94" spans="1:12" ht="12.75" customHeight="1">
      <c r="A94" s="26"/>
      <c r="B94" s="13"/>
      <c r="C94" s="192">
        <v>0.65</v>
      </c>
      <c r="D94" s="200">
        <v>5</v>
      </c>
      <c r="E94" s="191">
        <v>1</v>
      </c>
      <c r="F94" s="191">
        <f>Max!$B$3*C94</f>
        <v>130</v>
      </c>
      <c r="G94" s="188"/>
      <c r="H94" s="189"/>
      <c r="I94" s="188">
        <f t="shared" si="3"/>
        <v>5</v>
      </c>
      <c r="J94" s="189">
        <f t="shared" si="4"/>
        <v>650</v>
      </c>
      <c r="K94" s="188"/>
      <c r="L94" s="190"/>
    </row>
    <row r="95" spans="1:12" ht="12.75" customHeight="1">
      <c r="A95" s="26"/>
      <c r="B95" s="13"/>
      <c r="C95" s="192">
        <v>0.55</v>
      </c>
      <c r="D95" s="200">
        <v>7</v>
      </c>
      <c r="E95" s="191">
        <v>1</v>
      </c>
      <c r="F95" s="191">
        <f>Max!$B$3*C95</f>
        <v>110.00000000000001</v>
      </c>
      <c r="G95" s="188"/>
      <c r="H95" s="189"/>
      <c r="I95" s="188">
        <f t="shared" si="3"/>
        <v>7</v>
      </c>
      <c r="J95" s="189">
        <f t="shared" si="4"/>
        <v>770.0000000000001</v>
      </c>
      <c r="K95" s="188"/>
      <c r="L95" s="190"/>
    </row>
    <row r="96" spans="1:12" ht="12.75" customHeight="1">
      <c r="A96" s="44">
        <v>3</v>
      </c>
      <c r="B96" s="45" t="s">
        <v>73</v>
      </c>
      <c r="C96" s="47"/>
      <c r="D96" s="46">
        <v>10</v>
      </c>
      <c r="E96" s="48">
        <v>5</v>
      </c>
      <c r="F96" s="48"/>
      <c r="G96" s="188"/>
      <c r="H96" s="189"/>
      <c r="I96" s="188"/>
      <c r="J96" s="189"/>
      <c r="K96" s="188"/>
      <c r="L96" s="190"/>
    </row>
    <row r="97" spans="1:12" ht="12.75" customHeight="1">
      <c r="A97" s="25">
        <v>4</v>
      </c>
      <c r="B97" s="9" t="s">
        <v>4</v>
      </c>
      <c r="C97" s="184">
        <v>0.5</v>
      </c>
      <c r="D97" s="203">
        <v>5</v>
      </c>
      <c r="E97" s="183">
        <v>1</v>
      </c>
      <c r="F97" s="183">
        <f>Max!$B$2*C97</f>
        <v>105</v>
      </c>
      <c r="G97" s="188">
        <f>D97*E97</f>
        <v>5</v>
      </c>
      <c r="H97" s="189">
        <f>F97*G97</f>
        <v>525</v>
      </c>
      <c r="I97" s="188"/>
      <c r="J97" s="189"/>
      <c r="K97" s="188"/>
      <c r="L97" s="190"/>
    </row>
    <row r="98" spans="1:12" ht="12.75" customHeight="1">
      <c r="A98" s="25"/>
      <c r="B98" s="9"/>
      <c r="C98" s="184">
        <v>0.6</v>
      </c>
      <c r="D98" s="203">
        <v>5</v>
      </c>
      <c r="E98" s="183">
        <v>2</v>
      </c>
      <c r="F98" s="183">
        <f>Max!$B$2*C98</f>
        <v>126</v>
      </c>
      <c r="G98" s="188">
        <f>D98*E98</f>
        <v>10</v>
      </c>
      <c r="H98" s="189">
        <f>F98*G98</f>
        <v>1260</v>
      </c>
      <c r="I98" s="188"/>
      <c r="J98" s="189"/>
      <c r="K98" s="188"/>
      <c r="L98" s="190"/>
    </row>
    <row r="99" spans="1:12" ht="12.75" customHeight="1">
      <c r="A99" s="25"/>
      <c r="B99" s="9"/>
      <c r="C99" s="184">
        <v>0.7</v>
      </c>
      <c r="D99" s="203">
        <v>4</v>
      </c>
      <c r="E99" s="183">
        <v>4</v>
      </c>
      <c r="F99" s="183">
        <f>Max!$B$2*C99</f>
        <v>147</v>
      </c>
      <c r="G99" s="188">
        <f>D99*E99</f>
        <v>16</v>
      </c>
      <c r="H99" s="189">
        <f>F99*G99</f>
        <v>2352</v>
      </c>
      <c r="I99" s="188"/>
      <c r="J99" s="189"/>
      <c r="K99" s="188"/>
      <c r="L99" s="190"/>
    </row>
    <row r="100" spans="1:12" ht="12.75" customHeight="1">
      <c r="A100" s="50">
        <v>5</v>
      </c>
      <c r="B100" s="51" t="s">
        <v>75</v>
      </c>
      <c r="C100" s="53"/>
      <c r="D100" s="52">
        <v>5</v>
      </c>
      <c r="E100" s="54">
        <v>5</v>
      </c>
      <c r="F100" s="54"/>
      <c r="G100" s="188"/>
      <c r="H100" s="189"/>
      <c r="I100" s="188"/>
      <c r="J100" s="189"/>
      <c r="K100" s="188"/>
      <c r="L100" s="190"/>
    </row>
    <row r="101" spans="3:12" ht="12.75" customHeight="1">
      <c r="C101" s="7"/>
      <c r="D101" s="29"/>
      <c r="E101" s="29"/>
      <c r="F101" s="29"/>
      <c r="G101" s="188"/>
      <c r="H101" s="189"/>
      <c r="I101" s="188"/>
      <c r="J101" s="189"/>
      <c r="K101" s="188"/>
      <c r="L101" s="190"/>
    </row>
    <row r="102" spans="3:14" ht="12.75" customHeight="1">
      <c r="C102" s="182"/>
      <c r="D102" s="180"/>
      <c r="E102" s="180"/>
      <c r="F102" s="180"/>
      <c r="G102" s="177">
        <f aca="true" t="shared" si="5" ref="G102:L102">SUM(G54:G101)</f>
        <v>101</v>
      </c>
      <c r="H102" s="178">
        <f t="shared" si="5"/>
        <v>13587</v>
      </c>
      <c r="I102" s="177">
        <f t="shared" si="5"/>
        <v>106</v>
      </c>
      <c r="J102" s="178">
        <f t="shared" si="5"/>
        <v>13710</v>
      </c>
      <c r="K102" s="177">
        <f t="shared" si="5"/>
        <v>52</v>
      </c>
      <c r="L102" s="178">
        <f t="shared" si="5"/>
        <v>8162</v>
      </c>
      <c r="M102" s="176"/>
      <c r="N102" s="176"/>
    </row>
    <row r="103" spans="1:12" ht="12.75" customHeight="1">
      <c r="A103" s="4" t="s">
        <v>17</v>
      </c>
      <c r="B103" s="4"/>
      <c r="C103" s="182"/>
      <c r="D103" s="180"/>
      <c r="E103" s="180"/>
      <c r="F103" s="180"/>
      <c r="G103" s="188"/>
      <c r="H103" s="189"/>
      <c r="I103" s="188"/>
      <c r="J103" s="189"/>
      <c r="K103" s="188"/>
      <c r="L103" s="190"/>
    </row>
    <row r="104" spans="1:12" ht="12.75" customHeight="1">
      <c r="A104" s="4" t="s">
        <v>100</v>
      </c>
      <c r="C104" s="7" t="s">
        <v>8</v>
      </c>
      <c r="D104" s="217" t="s">
        <v>6</v>
      </c>
      <c r="E104" s="217" t="s">
        <v>7</v>
      </c>
      <c r="F104" s="29" t="s">
        <v>9</v>
      </c>
      <c r="G104" s="188"/>
      <c r="H104" s="189"/>
      <c r="I104" s="188"/>
      <c r="J104" s="189"/>
      <c r="K104" s="188"/>
      <c r="L104" s="190"/>
    </row>
    <row r="105" spans="1:12" ht="12.75" customHeight="1">
      <c r="A105" s="25">
        <v>1</v>
      </c>
      <c r="B105" s="9" t="s">
        <v>4</v>
      </c>
      <c r="C105" s="184">
        <v>0.55</v>
      </c>
      <c r="D105" s="203">
        <v>5</v>
      </c>
      <c r="E105" s="183">
        <v>1</v>
      </c>
      <c r="F105" s="183">
        <f>Max!$B$2*C105</f>
        <v>115.50000000000001</v>
      </c>
      <c r="G105" s="188">
        <f>D105*E105</f>
        <v>5</v>
      </c>
      <c r="H105" s="189">
        <f>F105*G105</f>
        <v>577.5000000000001</v>
      </c>
      <c r="I105" s="188"/>
      <c r="J105" s="189"/>
      <c r="K105" s="188"/>
      <c r="L105" s="190"/>
    </row>
    <row r="106" spans="1:12" ht="12.75" customHeight="1">
      <c r="A106" s="25"/>
      <c r="B106" s="9"/>
      <c r="C106" s="184">
        <v>0.65</v>
      </c>
      <c r="D106" s="203">
        <v>4</v>
      </c>
      <c r="E106" s="183">
        <v>1</v>
      </c>
      <c r="F106" s="183">
        <f>Max!$B$2*C106</f>
        <v>136.5</v>
      </c>
      <c r="G106" s="188">
        <f>D106*E106</f>
        <v>4</v>
      </c>
      <c r="H106" s="189">
        <f>F106*G106</f>
        <v>546</v>
      </c>
      <c r="I106" s="188"/>
      <c r="J106" s="189"/>
      <c r="K106" s="188"/>
      <c r="L106" s="190"/>
    </row>
    <row r="107" spans="1:12" ht="12.75" customHeight="1">
      <c r="A107" s="25"/>
      <c r="B107" s="9"/>
      <c r="C107" s="184">
        <v>0.75</v>
      </c>
      <c r="D107" s="203">
        <v>3</v>
      </c>
      <c r="E107" s="183">
        <v>2</v>
      </c>
      <c r="F107" s="183">
        <f>Max!$B$2*C107</f>
        <v>157.5</v>
      </c>
      <c r="G107" s="188">
        <f>D107*E107</f>
        <v>6</v>
      </c>
      <c r="H107" s="189">
        <f>F107*G107</f>
        <v>945</v>
      </c>
      <c r="I107" s="188"/>
      <c r="J107" s="189"/>
      <c r="K107" s="188"/>
      <c r="L107" s="190"/>
    </row>
    <row r="108" spans="1:12" ht="12.75" customHeight="1">
      <c r="A108" s="25"/>
      <c r="B108" s="9"/>
      <c r="C108" s="184">
        <v>0.85</v>
      </c>
      <c r="D108" s="203">
        <v>2</v>
      </c>
      <c r="E108" s="183">
        <v>4</v>
      </c>
      <c r="F108" s="183">
        <f>Max!$B$2*C108</f>
        <v>178.5</v>
      </c>
      <c r="G108" s="188">
        <f>D108*E108</f>
        <v>8</v>
      </c>
      <c r="H108" s="189">
        <f>F108*G108</f>
        <v>1428</v>
      </c>
      <c r="I108" s="188"/>
      <c r="J108" s="189"/>
      <c r="K108" s="188"/>
      <c r="L108" s="190"/>
    </row>
    <row r="109" spans="1:12" ht="12.75" customHeight="1">
      <c r="A109" s="26">
        <v>2</v>
      </c>
      <c r="B109" s="13" t="s">
        <v>107</v>
      </c>
      <c r="C109" s="192">
        <v>0.5</v>
      </c>
      <c r="D109" s="200">
        <v>5</v>
      </c>
      <c r="E109" s="191">
        <v>1</v>
      </c>
      <c r="F109" s="191">
        <f>Max!$B$3*C109</f>
        <v>100</v>
      </c>
      <c r="G109" s="188"/>
      <c r="H109" s="189"/>
      <c r="I109" s="188">
        <f>D109*E109</f>
        <v>5</v>
      </c>
      <c r="J109" s="189">
        <f>F109*I109</f>
        <v>500</v>
      </c>
      <c r="K109" s="188"/>
      <c r="L109" s="190"/>
    </row>
    <row r="110" spans="1:12" ht="12.75" customHeight="1">
      <c r="A110" s="26"/>
      <c r="B110" s="13"/>
      <c r="C110" s="192">
        <v>0.6</v>
      </c>
      <c r="D110" s="200">
        <v>4</v>
      </c>
      <c r="E110" s="191">
        <v>1</v>
      </c>
      <c r="F110" s="191">
        <f>Max!$B$3*C110</f>
        <v>120</v>
      </c>
      <c r="G110" s="188"/>
      <c r="H110" s="189"/>
      <c r="I110" s="188">
        <f>D110*E110</f>
        <v>4</v>
      </c>
      <c r="J110" s="189">
        <f>F110*I110</f>
        <v>480</v>
      </c>
      <c r="K110" s="188"/>
      <c r="L110" s="190"/>
    </row>
    <row r="111" spans="1:12" ht="12.75" customHeight="1">
      <c r="A111" s="26"/>
      <c r="B111" s="13"/>
      <c r="C111" s="192">
        <v>0.7</v>
      </c>
      <c r="D111" s="200">
        <v>3</v>
      </c>
      <c r="E111" s="191">
        <v>2</v>
      </c>
      <c r="F111" s="191">
        <f>Max!$B$3*C111</f>
        <v>140</v>
      </c>
      <c r="G111" s="188"/>
      <c r="H111" s="189"/>
      <c r="I111" s="188">
        <f>D111*E111</f>
        <v>6</v>
      </c>
      <c r="J111" s="189">
        <f>F111*I111</f>
        <v>840</v>
      </c>
      <c r="K111" s="188"/>
      <c r="L111" s="190"/>
    </row>
    <row r="112" spans="1:12" ht="12.75" customHeight="1">
      <c r="A112" s="26"/>
      <c r="B112" s="13"/>
      <c r="C112" s="192">
        <v>0.8</v>
      </c>
      <c r="D112" s="200">
        <v>3</v>
      </c>
      <c r="E112" s="191">
        <v>6</v>
      </c>
      <c r="F112" s="191">
        <f>Max!$B$3*C112</f>
        <v>160</v>
      </c>
      <c r="G112" s="188"/>
      <c r="H112" s="189"/>
      <c r="I112" s="188">
        <f>D112*E112</f>
        <v>18</v>
      </c>
      <c r="J112" s="189">
        <f>F112*I112</f>
        <v>2880</v>
      </c>
      <c r="K112" s="188"/>
      <c r="L112" s="190"/>
    </row>
    <row r="113" spans="1:12" ht="12.75" customHeight="1">
      <c r="A113" s="44">
        <v>3</v>
      </c>
      <c r="B113" s="45" t="s">
        <v>73</v>
      </c>
      <c r="C113" s="47"/>
      <c r="D113" s="202">
        <v>10</v>
      </c>
      <c r="E113" s="193">
        <v>5</v>
      </c>
      <c r="F113" s="48"/>
      <c r="G113" s="188"/>
      <c r="H113" s="189"/>
      <c r="I113" s="188"/>
      <c r="J113" s="189"/>
      <c r="K113" s="188"/>
      <c r="L113" s="190"/>
    </row>
    <row r="114" spans="1:12" ht="12.75" customHeight="1">
      <c r="A114" s="44">
        <v>4</v>
      </c>
      <c r="B114" s="45" t="s">
        <v>74</v>
      </c>
      <c r="C114" s="47"/>
      <c r="D114" s="202">
        <v>10</v>
      </c>
      <c r="E114" s="193">
        <v>5</v>
      </c>
      <c r="F114" s="48"/>
      <c r="G114" s="188"/>
      <c r="H114" s="189"/>
      <c r="I114" s="188"/>
      <c r="J114" s="189"/>
      <c r="K114" s="188"/>
      <c r="L114" s="190"/>
    </row>
    <row r="115" spans="1:12" ht="12.75" customHeight="1">
      <c r="A115" s="25">
        <v>5</v>
      </c>
      <c r="B115" s="9" t="s">
        <v>4</v>
      </c>
      <c r="C115" s="184">
        <v>0.5</v>
      </c>
      <c r="D115" s="203">
        <v>3</v>
      </c>
      <c r="E115" s="183">
        <v>1</v>
      </c>
      <c r="F115" s="183">
        <f>Max!$B$2*C115</f>
        <v>105</v>
      </c>
      <c r="G115" s="188">
        <f>D115*E115</f>
        <v>3</v>
      </c>
      <c r="H115" s="189">
        <f>F115*G115</f>
        <v>315</v>
      </c>
      <c r="I115" s="188"/>
      <c r="J115" s="189"/>
      <c r="K115" s="188"/>
      <c r="L115" s="190"/>
    </row>
    <row r="116" spans="1:12" ht="12.75" customHeight="1">
      <c r="A116" s="25"/>
      <c r="B116" s="9"/>
      <c r="C116" s="184">
        <v>0.6</v>
      </c>
      <c r="D116" s="203">
        <v>3</v>
      </c>
      <c r="E116" s="183">
        <v>1</v>
      </c>
      <c r="F116" s="183">
        <f>Max!$B$2*C116</f>
        <v>126</v>
      </c>
      <c r="G116" s="188">
        <f>D116*E116</f>
        <v>3</v>
      </c>
      <c r="H116" s="189">
        <f>F116*G116</f>
        <v>378</v>
      </c>
      <c r="I116" s="188"/>
      <c r="J116" s="189"/>
      <c r="K116" s="188"/>
      <c r="L116" s="190"/>
    </row>
    <row r="117" spans="1:12" ht="12.75" customHeight="1">
      <c r="A117" s="25"/>
      <c r="B117" s="9"/>
      <c r="C117" s="184">
        <v>0.7</v>
      </c>
      <c r="D117" s="203">
        <v>3</v>
      </c>
      <c r="E117" s="183">
        <v>1</v>
      </c>
      <c r="F117" s="183">
        <f>Max!$B$2*C117</f>
        <v>147</v>
      </c>
      <c r="G117" s="188">
        <f>D117*E117</f>
        <v>3</v>
      </c>
      <c r="H117" s="189">
        <f>F117*G117</f>
        <v>441</v>
      </c>
      <c r="I117" s="188"/>
      <c r="J117" s="189"/>
      <c r="K117" s="188"/>
      <c r="L117" s="190"/>
    </row>
    <row r="118" spans="1:12" ht="12.75" customHeight="1">
      <c r="A118" s="25"/>
      <c r="B118" s="9"/>
      <c r="C118" s="184">
        <v>0.8</v>
      </c>
      <c r="D118" s="203">
        <v>3</v>
      </c>
      <c r="E118" s="183">
        <v>4</v>
      </c>
      <c r="F118" s="183">
        <f>Max!$B$2*C118</f>
        <v>168</v>
      </c>
      <c r="G118" s="188">
        <f>D118*E118</f>
        <v>12</v>
      </c>
      <c r="H118" s="189">
        <f>F118*G118</f>
        <v>2016</v>
      </c>
      <c r="I118" s="188"/>
      <c r="J118" s="189"/>
      <c r="K118" s="188"/>
      <c r="L118" s="190"/>
    </row>
    <row r="119" spans="1:12" ht="12.75" customHeight="1">
      <c r="A119" s="50">
        <v>6</v>
      </c>
      <c r="B119" s="51" t="s">
        <v>75</v>
      </c>
      <c r="C119" s="53"/>
      <c r="D119" s="52">
        <v>5</v>
      </c>
      <c r="E119" s="54">
        <v>5</v>
      </c>
      <c r="F119" s="54"/>
      <c r="G119" s="188"/>
      <c r="H119" s="189"/>
      <c r="I119" s="188"/>
      <c r="J119" s="189"/>
      <c r="K119" s="188"/>
      <c r="L119" s="190"/>
    </row>
    <row r="120" spans="3:12" ht="12.75" customHeight="1">
      <c r="C120" s="182"/>
      <c r="D120" s="180"/>
      <c r="E120" s="180"/>
      <c r="F120" s="180"/>
      <c r="G120" s="188"/>
      <c r="H120" s="189"/>
      <c r="I120" s="188"/>
      <c r="J120" s="189"/>
      <c r="K120" s="188"/>
      <c r="L120" s="190"/>
    </row>
    <row r="121" spans="1:12" ht="12.75" customHeight="1">
      <c r="A121" s="4" t="s">
        <v>101</v>
      </c>
      <c r="C121" s="7" t="s">
        <v>8</v>
      </c>
      <c r="D121" s="217" t="s">
        <v>6</v>
      </c>
      <c r="E121" s="217" t="s">
        <v>7</v>
      </c>
      <c r="F121" s="29" t="s">
        <v>9</v>
      </c>
      <c r="G121" s="188"/>
      <c r="H121" s="189"/>
      <c r="I121" s="188"/>
      <c r="J121" s="189"/>
      <c r="K121" s="188"/>
      <c r="L121" s="190"/>
    </row>
    <row r="122" spans="1:12" ht="12.75" customHeight="1">
      <c r="A122" s="28">
        <v>1</v>
      </c>
      <c r="B122" s="21" t="s">
        <v>83</v>
      </c>
      <c r="C122" s="196">
        <v>0.5</v>
      </c>
      <c r="D122" s="201">
        <v>3</v>
      </c>
      <c r="E122" s="195">
        <v>2</v>
      </c>
      <c r="F122" s="195">
        <f>Max!$B$4*C122</f>
        <v>110</v>
      </c>
      <c r="G122" s="188"/>
      <c r="H122" s="189"/>
      <c r="I122" s="188"/>
      <c r="J122" s="189"/>
      <c r="K122" s="188">
        <f>D122*E122</f>
        <v>6</v>
      </c>
      <c r="L122" s="190">
        <f>F122*K122</f>
        <v>660</v>
      </c>
    </row>
    <row r="123" spans="1:12" ht="12.75" customHeight="1">
      <c r="A123" s="28"/>
      <c r="B123" s="21"/>
      <c r="C123" s="196">
        <v>0.6</v>
      </c>
      <c r="D123" s="201">
        <v>3</v>
      </c>
      <c r="E123" s="195">
        <v>2</v>
      </c>
      <c r="F123" s="195">
        <f>Max!$B$4*C123</f>
        <v>132</v>
      </c>
      <c r="G123" s="188"/>
      <c r="H123" s="189"/>
      <c r="I123" s="188"/>
      <c r="J123" s="189"/>
      <c r="K123" s="188">
        <f>D123*E123</f>
        <v>6</v>
      </c>
      <c r="L123" s="190">
        <f>F123*K123</f>
        <v>792</v>
      </c>
    </row>
    <row r="124" spans="1:12" ht="12.75" customHeight="1">
      <c r="A124" s="28"/>
      <c r="B124" s="21"/>
      <c r="C124" s="196">
        <v>0.65</v>
      </c>
      <c r="D124" s="201">
        <v>3</v>
      </c>
      <c r="E124" s="195">
        <v>4</v>
      </c>
      <c r="F124" s="195">
        <f>Max!$B$4*C124</f>
        <v>143</v>
      </c>
      <c r="G124" s="188"/>
      <c r="H124" s="189"/>
      <c r="I124" s="188"/>
      <c r="J124" s="189"/>
      <c r="K124" s="188">
        <f>D124*E124</f>
        <v>12</v>
      </c>
      <c r="L124" s="190">
        <f>F124*K124</f>
        <v>1716</v>
      </c>
    </row>
    <row r="125" spans="1:12" ht="12.75" customHeight="1">
      <c r="A125" s="26">
        <v>2</v>
      </c>
      <c r="B125" s="13" t="s">
        <v>107</v>
      </c>
      <c r="C125" s="192">
        <v>0.5</v>
      </c>
      <c r="D125" s="200">
        <v>5</v>
      </c>
      <c r="E125" s="191">
        <v>1</v>
      </c>
      <c r="F125" s="191">
        <f>Max!$B$3*C125</f>
        <v>100</v>
      </c>
      <c r="G125" s="188"/>
      <c r="H125" s="189"/>
      <c r="I125" s="188">
        <f aca="true" t="shared" si="6" ref="I125:I130">D125*E125</f>
        <v>5</v>
      </c>
      <c r="J125" s="189">
        <f aca="true" t="shared" si="7" ref="J125:J130">F125*I125</f>
        <v>500</v>
      </c>
      <c r="K125" s="188"/>
      <c r="L125" s="190"/>
    </row>
    <row r="126" spans="1:12" ht="12.75" customHeight="1">
      <c r="A126" s="26"/>
      <c r="B126" s="13"/>
      <c r="C126" s="192">
        <v>0.6</v>
      </c>
      <c r="D126" s="200">
        <v>4</v>
      </c>
      <c r="E126" s="191">
        <v>1</v>
      </c>
      <c r="F126" s="191">
        <f>Max!$B$3*C126</f>
        <v>120</v>
      </c>
      <c r="G126" s="188"/>
      <c r="H126" s="189"/>
      <c r="I126" s="188">
        <f t="shared" si="6"/>
        <v>4</v>
      </c>
      <c r="J126" s="189">
        <f t="shared" si="7"/>
        <v>480</v>
      </c>
      <c r="K126" s="188"/>
      <c r="L126" s="190"/>
    </row>
    <row r="127" spans="1:12" ht="12.75" customHeight="1">
      <c r="A127" s="26"/>
      <c r="B127" s="13"/>
      <c r="C127" s="192">
        <v>0.7</v>
      </c>
      <c r="D127" s="200">
        <v>3</v>
      </c>
      <c r="E127" s="191">
        <v>2</v>
      </c>
      <c r="F127" s="191">
        <f>Max!$B$3*C127</f>
        <v>140</v>
      </c>
      <c r="G127" s="188"/>
      <c r="H127" s="189"/>
      <c r="I127" s="188">
        <f t="shared" si="6"/>
        <v>6</v>
      </c>
      <c r="J127" s="189">
        <f t="shared" si="7"/>
        <v>840</v>
      </c>
      <c r="K127" s="188"/>
      <c r="L127" s="190"/>
    </row>
    <row r="128" spans="1:12" ht="12.75" customHeight="1">
      <c r="A128" s="26"/>
      <c r="B128" s="13"/>
      <c r="C128" s="192">
        <v>0.8</v>
      </c>
      <c r="D128" s="200">
        <v>2</v>
      </c>
      <c r="E128" s="191">
        <v>3</v>
      </c>
      <c r="F128" s="191">
        <f>Max!$B$3*C128</f>
        <v>160</v>
      </c>
      <c r="G128" s="188"/>
      <c r="H128" s="189"/>
      <c r="I128" s="188">
        <f t="shared" si="6"/>
        <v>6</v>
      </c>
      <c r="J128" s="189">
        <f t="shared" si="7"/>
        <v>960</v>
      </c>
      <c r="K128" s="188"/>
      <c r="L128" s="190"/>
    </row>
    <row r="129" spans="1:12" ht="12.75" customHeight="1">
      <c r="A129" s="26"/>
      <c r="B129" s="13"/>
      <c r="C129" s="192">
        <v>0.85</v>
      </c>
      <c r="D129" s="200">
        <v>2</v>
      </c>
      <c r="E129" s="191">
        <v>2</v>
      </c>
      <c r="F129" s="191">
        <f>Max!$B$3*C129</f>
        <v>170</v>
      </c>
      <c r="G129" s="188"/>
      <c r="H129" s="189"/>
      <c r="I129" s="188">
        <f t="shared" si="6"/>
        <v>4</v>
      </c>
      <c r="J129" s="189">
        <f t="shared" si="7"/>
        <v>680</v>
      </c>
      <c r="K129" s="188"/>
      <c r="L129" s="190"/>
    </row>
    <row r="130" spans="1:12" ht="12.75" customHeight="1">
      <c r="A130" s="26"/>
      <c r="B130" s="13"/>
      <c r="C130" s="192">
        <v>0.8</v>
      </c>
      <c r="D130" s="200">
        <v>3</v>
      </c>
      <c r="E130" s="191">
        <v>2</v>
      </c>
      <c r="F130" s="191">
        <f>Max!$B$3*C130</f>
        <v>160</v>
      </c>
      <c r="G130" s="188"/>
      <c r="H130" s="189"/>
      <c r="I130" s="188">
        <f t="shared" si="6"/>
        <v>6</v>
      </c>
      <c r="J130" s="189">
        <f t="shared" si="7"/>
        <v>960</v>
      </c>
      <c r="K130" s="188"/>
      <c r="L130" s="190"/>
    </row>
    <row r="131" spans="1:12" ht="12.75" customHeight="1">
      <c r="A131" s="27">
        <v>3</v>
      </c>
      <c r="B131" s="17" t="s">
        <v>73</v>
      </c>
      <c r="C131" s="194"/>
      <c r="D131" s="193">
        <v>10</v>
      </c>
      <c r="E131" s="193">
        <v>5</v>
      </c>
      <c r="F131" s="193"/>
      <c r="G131" s="188"/>
      <c r="H131" s="189"/>
      <c r="I131" s="188"/>
      <c r="J131" s="189"/>
      <c r="K131" s="188"/>
      <c r="L131" s="190"/>
    </row>
    <row r="132" spans="1:12" ht="12.75" customHeight="1">
      <c r="A132" s="28">
        <v>4</v>
      </c>
      <c r="B132" s="21" t="s">
        <v>69</v>
      </c>
      <c r="C132" s="196">
        <v>0.6</v>
      </c>
      <c r="D132" s="201">
        <v>4</v>
      </c>
      <c r="E132" s="195">
        <v>1</v>
      </c>
      <c r="F132" s="195">
        <f>Max!$B$4*C132</f>
        <v>132</v>
      </c>
      <c r="G132" s="188"/>
      <c r="H132" s="189"/>
      <c r="I132" s="188"/>
      <c r="J132" s="189"/>
      <c r="K132" s="188">
        <f>D132*E132</f>
        <v>4</v>
      </c>
      <c r="L132" s="190">
        <f>F132*K132</f>
        <v>528</v>
      </c>
    </row>
    <row r="133" spans="1:12" ht="12.75" customHeight="1">
      <c r="A133" s="28"/>
      <c r="B133" s="21"/>
      <c r="C133" s="196">
        <v>0.7</v>
      </c>
      <c r="D133" s="201">
        <v>4</v>
      </c>
      <c r="E133" s="195">
        <v>2</v>
      </c>
      <c r="F133" s="195">
        <f>Max!$B$4*C133</f>
        <v>154</v>
      </c>
      <c r="G133" s="188"/>
      <c r="H133" s="189"/>
      <c r="I133" s="188"/>
      <c r="J133" s="189"/>
      <c r="K133" s="188">
        <f>D133*E133</f>
        <v>8</v>
      </c>
      <c r="L133" s="190">
        <f>F133*K133</f>
        <v>1232</v>
      </c>
    </row>
    <row r="134" spans="1:12" ht="12.75" customHeight="1">
      <c r="A134" s="28"/>
      <c r="B134" s="21"/>
      <c r="C134" s="196">
        <v>0.8</v>
      </c>
      <c r="D134" s="201">
        <v>3</v>
      </c>
      <c r="E134" s="195">
        <v>2</v>
      </c>
      <c r="F134" s="195">
        <f>Max!$B$4*C134</f>
        <v>176</v>
      </c>
      <c r="G134" s="188"/>
      <c r="H134" s="189"/>
      <c r="I134" s="188"/>
      <c r="J134" s="189"/>
      <c r="K134" s="188">
        <f>D134*E134</f>
        <v>6</v>
      </c>
      <c r="L134" s="190">
        <f>F134*K134</f>
        <v>1056</v>
      </c>
    </row>
    <row r="135" spans="1:12" ht="12.75" customHeight="1">
      <c r="A135" s="28"/>
      <c r="B135" s="21"/>
      <c r="C135" s="196">
        <v>0.9</v>
      </c>
      <c r="D135" s="201">
        <v>2</v>
      </c>
      <c r="E135" s="195">
        <v>3</v>
      </c>
      <c r="F135" s="195">
        <f>Max!$B$4*C135</f>
        <v>198</v>
      </c>
      <c r="G135" s="188"/>
      <c r="H135" s="189"/>
      <c r="I135" s="188"/>
      <c r="J135" s="189"/>
      <c r="K135" s="188">
        <f>D135*E135</f>
        <v>6</v>
      </c>
      <c r="L135" s="190">
        <f>F135*K135</f>
        <v>1188</v>
      </c>
    </row>
    <row r="136" spans="1:12" ht="12.75" customHeight="1">
      <c r="A136" s="27">
        <v>5</v>
      </c>
      <c r="B136" s="17" t="s">
        <v>70</v>
      </c>
      <c r="C136" s="194"/>
      <c r="D136" s="202">
        <v>5</v>
      </c>
      <c r="E136" s="193">
        <v>5</v>
      </c>
      <c r="F136" s="199"/>
      <c r="G136" s="188"/>
      <c r="H136" s="189"/>
      <c r="I136" s="188"/>
      <c r="J136" s="189"/>
      <c r="K136" s="188"/>
      <c r="L136" s="190"/>
    </row>
    <row r="137" spans="3:12" ht="12.75" customHeight="1">
      <c r="C137" s="182"/>
      <c r="D137" s="180"/>
      <c r="E137" s="180"/>
      <c r="F137" s="180"/>
      <c r="G137" s="188"/>
      <c r="H137" s="189"/>
      <c r="I137" s="188"/>
      <c r="J137" s="189"/>
      <c r="K137" s="188"/>
      <c r="L137" s="190"/>
    </row>
    <row r="138" spans="1:12" ht="12.75" customHeight="1">
      <c r="A138" s="4" t="s">
        <v>102</v>
      </c>
      <c r="C138" s="7" t="s">
        <v>8</v>
      </c>
      <c r="D138" s="217" t="s">
        <v>6</v>
      </c>
      <c r="E138" s="217" t="s">
        <v>7</v>
      </c>
      <c r="F138" s="29" t="s">
        <v>9</v>
      </c>
      <c r="G138" s="188"/>
      <c r="H138" s="189"/>
      <c r="I138" s="188"/>
      <c r="J138" s="189"/>
      <c r="K138" s="188"/>
      <c r="L138" s="190"/>
    </row>
    <row r="139" spans="1:12" ht="12.75" customHeight="1">
      <c r="A139" s="25">
        <v>1</v>
      </c>
      <c r="B139" s="9" t="s">
        <v>4</v>
      </c>
      <c r="C139" s="184">
        <v>0.5</v>
      </c>
      <c r="D139" s="203">
        <v>5</v>
      </c>
      <c r="E139" s="183">
        <v>1</v>
      </c>
      <c r="F139" s="183">
        <f>Max!$B$2*C139</f>
        <v>105</v>
      </c>
      <c r="G139" s="188">
        <f>D139*E139</f>
        <v>5</v>
      </c>
      <c r="H139" s="189">
        <f>F139*G139</f>
        <v>525</v>
      </c>
      <c r="I139" s="188"/>
      <c r="J139" s="189"/>
      <c r="K139" s="188"/>
      <c r="L139" s="190"/>
    </row>
    <row r="140" spans="1:12" ht="12.75" customHeight="1">
      <c r="A140" s="25"/>
      <c r="B140" s="9"/>
      <c r="C140" s="184">
        <v>0.6</v>
      </c>
      <c r="D140" s="203">
        <v>4</v>
      </c>
      <c r="E140" s="183">
        <v>1</v>
      </c>
      <c r="F140" s="183">
        <f>Max!$B$2*C140</f>
        <v>126</v>
      </c>
      <c r="G140" s="188">
        <f>D140*E140</f>
        <v>4</v>
      </c>
      <c r="H140" s="189">
        <f>F140*G140</f>
        <v>504</v>
      </c>
      <c r="I140" s="188"/>
      <c r="J140" s="189"/>
      <c r="K140" s="188"/>
      <c r="L140" s="190"/>
    </row>
    <row r="141" spans="1:12" ht="12.75" customHeight="1">
      <c r="A141" s="25"/>
      <c r="B141" s="9"/>
      <c r="C141" s="184">
        <v>0.7</v>
      </c>
      <c r="D141" s="203">
        <v>3</v>
      </c>
      <c r="E141" s="183">
        <v>2</v>
      </c>
      <c r="F141" s="183">
        <f>Max!$B$2*C141</f>
        <v>147</v>
      </c>
      <c r="G141" s="188">
        <f>D141*E141</f>
        <v>6</v>
      </c>
      <c r="H141" s="189">
        <f>F141*G141</f>
        <v>882</v>
      </c>
      <c r="I141" s="188"/>
      <c r="J141" s="189"/>
      <c r="K141" s="188"/>
      <c r="L141" s="190"/>
    </row>
    <row r="142" spans="1:12" ht="12.75" customHeight="1">
      <c r="A142" s="25"/>
      <c r="B142" s="9"/>
      <c r="C142" s="184">
        <v>0.8</v>
      </c>
      <c r="D142" s="203">
        <v>3</v>
      </c>
      <c r="E142" s="183">
        <v>6</v>
      </c>
      <c r="F142" s="183">
        <f>Max!$B$2*C142</f>
        <v>168</v>
      </c>
      <c r="G142" s="188">
        <f>D142*E142</f>
        <v>18</v>
      </c>
      <c r="H142" s="189">
        <f>F142*G142</f>
        <v>3024</v>
      </c>
      <c r="I142" s="188"/>
      <c r="J142" s="189"/>
      <c r="K142" s="188"/>
      <c r="L142" s="190"/>
    </row>
    <row r="143" spans="1:12" ht="12.75" customHeight="1">
      <c r="A143" s="26">
        <v>2</v>
      </c>
      <c r="B143" s="13" t="s">
        <v>107</v>
      </c>
      <c r="C143" s="192">
        <v>0.5</v>
      </c>
      <c r="D143" s="200">
        <v>5</v>
      </c>
      <c r="E143" s="191">
        <v>1</v>
      </c>
      <c r="F143" s="191">
        <f>Max!$B$3*C143</f>
        <v>100</v>
      </c>
      <c r="G143" s="188"/>
      <c r="H143" s="189"/>
      <c r="I143" s="188">
        <f>D143*E143</f>
        <v>5</v>
      </c>
      <c r="J143" s="189">
        <f>F143*I143</f>
        <v>500</v>
      </c>
      <c r="K143" s="188"/>
      <c r="L143" s="190"/>
    </row>
    <row r="144" spans="1:12" ht="12.75" customHeight="1">
      <c r="A144" s="26"/>
      <c r="B144" s="13"/>
      <c r="C144" s="192">
        <v>0.6</v>
      </c>
      <c r="D144" s="200">
        <v>4</v>
      </c>
      <c r="E144" s="191">
        <v>1</v>
      </c>
      <c r="F144" s="191">
        <f>Max!$B$3*C144</f>
        <v>120</v>
      </c>
      <c r="G144" s="188"/>
      <c r="H144" s="189"/>
      <c r="I144" s="188">
        <f>D144*E144</f>
        <v>4</v>
      </c>
      <c r="J144" s="189">
        <f>F144*I144</f>
        <v>480</v>
      </c>
      <c r="K144" s="188"/>
      <c r="L144" s="190"/>
    </row>
    <row r="145" spans="1:12" ht="12.75" customHeight="1">
      <c r="A145" s="26"/>
      <c r="B145" s="13"/>
      <c r="C145" s="192">
        <v>0.7</v>
      </c>
      <c r="D145" s="200">
        <v>3</v>
      </c>
      <c r="E145" s="191">
        <v>2</v>
      </c>
      <c r="F145" s="191">
        <f>Max!$B$3*C145</f>
        <v>140</v>
      </c>
      <c r="G145" s="188"/>
      <c r="H145" s="189"/>
      <c r="I145" s="188">
        <f>D145*E145</f>
        <v>6</v>
      </c>
      <c r="J145" s="189">
        <f>F145*I145</f>
        <v>840</v>
      </c>
      <c r="K145" s="188"/>
      <c r="L145" s="190"/>
    </row>
    <row r="146" spans="1:12" ht="12.75" customHeight="1">
      <c r="A146" s="26"/>
      <c r="B146" s="13"/>
      <c r="C146" s="192">
        <v>0.8</v>
      </c>
      <c r="D146" s="200">
        <v>3</v>
      </c>
      <c r="E146" s="191">
        <v>7</v>
      </c>
      <c r="F146" s="191">
        <f>Max!$B$3*C146</f>
        <v>160</v>
      </c>
      <c r="G146" s="188"/>
      <c r="H146" s="189"/>
      <c r="I146" s="188">
        <f>D146*E146</f>
        <v>21</v>
      </c>
      <c r="J146" s="189">
        <f>F146*I146</f>
        <v>3360</v>
      </c>
      <c r="K146" s="188"/>
      <c r="L146" s="190"/>
    </row>
    <row r="147" spans="1:12" ht="12.75" customHeight="1">
      <c r="A147" s="27">
        <v>3</v>
      </c>
      <c r="B147" s="17" t="s">
        <v>73</v>
      </c>
      <c r="C147" s="194"/>
      <c r="D147" s="202">
        <v>10</v>
      </c>
      <c r="E147" s="193">
        <v>5</v>
      </c>
      <c r="F147" s="193"/>
      <c r="G147" s="188"/>
      <c r="H147" s="189"/>
      <c r="I147" s="188"/>
      <c r="J147" s="189"/>
      <c r="K147" s="188"/>
      <c r="L147" s="190"/>
    </row>
    <row r="148" spans="1:12" ht="12.75" customHeight="1">
      <c r="A148" s="27">
        <v>4</v>
      </c>
      <c r="B148" s="17" t="s">
        <v>84</v>
      </c>
      <c r="C148" s="194"/>
      <c r="D148" s="202">
        <v>4</v>
      </c>
      <c r="E148" s="193">
        <v>5</v>
      </c>
      <c r="F148" s="193"/>
      <c r="G148" s="188"/>
      <c r="H148" s="189"/>
      <c r="I148" s="188"/>
      <c r="J148" s="189"/>
      <c r="K148" s="188"/>
      <c r="L148" s="190"/>
    </row>
    <row r="149" spans="1:12" ht="12.75" customHeight="1">
      <c r="A149" s="50">
        <v>5</v>
      </c>
      <c r="B149" s="51" t="s">
        <v>75</v>
      </c>
      <c r="C149" s="53"/>
      <c r="D149" s="52">
        <v>5</v>
      </c>
      <c r="E149" s="54">
        <v>5</v>
      </c>
      <c r="F149" s="54"/>
      <c r="G149" s="188"/>
      <c r="H149" s="189"/>
      <c r="I149" s="188"/>
      <c r="J149" s="189"/>
      <c r="K149" s="188"/>
      <c r="L149" s="190"/>
    </row>
    <row r="150" spans="3:12" ht="12.75" customHeight="1">
      <c r="C150" s="7"/>
      <c r="D150" s="29"/>
      <c r="E150" s="29"/>
      <c r="F150" s="29"/>
      <c r="G150" s="188"/>
      <c r="H150" s="189"/>
      <c r="I150" s="188"/>
      <c r="J150" s="189"/>
      <c r="K150" s="188"/>
      <c r="L150" s="190"/>
    </row>
    <row r="151" spans="3:14" ht="12.75" customHeight="1">
      <c r="C151" s="182"/>
      <c r="D151" s="180"/>
      <c r="E151" s="180"/>
      <c r="F151" s="180"/>
      <c r="G151" s="177">
        <f aca="true" t="shared" si="8" ref="G151:L151">SUM(G105:G150)</f>
        <v>77</v>
      </c>
      <c r="H151" s="178">
        <f t="shared" si="8"/>
        <v>11581.5</v>
      </c>
      <c r="I151" s="177">
        <f t="shared" si="8"/>
        <v>100</v>
      </c>
      <c r="J151" s="178">
        <f t="shared" si="8"/>
        <v>14300</v>
      </c>
      <c r="K151" s="177">
        <f t="shared" si="8"/>
        <v>48</v>
      </c>
      <c r="L151" s="178">
        <f t="shared" si="8"/>
        <v>7172</v>
      </c>
      <c r="M151" s="176"/>
      <c r="N151" s="176"/>
    </row>
    <row r="152" spans="1:12" ht="12.75" customHeight="1">
      <c r="A152" s="4" t="s">
        <v>15</v>
      </c>
      <c r="B152" s="4"/>
      <c r="C152" s="182"/>
      <c r="D152" s="180"/>
      <c r="E152" s="180"/>
      <c r="F152" s="180"/>
      <c r="G152" s="188"/>
      <c r="H152" s="189"/>
      <c r="I152" s="188"/>
      <c r="J152" s="189"/>
      <c r="K152" s="188"/>
      <c r="L152" s="190"/>
    </row>
    <row r="153" spans="1:12" ht="12.75" customHeight="1">
      <c r="A153" s="4" t="s">
        <v>100</v>
      </c>
      <c r="C153" s="7" t="s">
        <v>8</v>
      </c>
      <c r="D153" s="217" t="s">
        <v>6</v>
      </c>
      <c r="E153" s="217" t="s">
        <v>7</v>
      </c>
      <c r="F153" s="29" t="s">
        <v>9</v>
      </c>
      <c r="G153" s="188"/>
      <c r="H153" s="189"/>
      <c r="I153" s="188"/>
      <c r="J153" s="189"/>
      <c r="K153" s="188"/>
      <c r="L153" s="190"/>
    </row>
    <row r="154" spans="1:12" ht="12.75" customHeight="1">
      <c r="A154" s="25">
        <v>1</v>
      </c>
      <c r="B154" s="9" t="s">
        <v>4</v>
      </c>
      <c r="C154" s="184">
        <v>0.5</v>
      </c>
      <c r="D154" s="203">
        <v>5</v>
      </c>
      <c r="E154" s="183">
        <v>1</v>
      </c>
      <c r="F154" s="183">
        <f>Max!$B$2*C154</f>
        <v>105</v>
      </c>
      <c r="G154" s="188">
        <f>D154*E154</f>
        <v>5</v>
      </c>
      <c r="H154" s="189">
        <f>F154*G154</f>
        <v>525</v>
      </c>
      <c r="I154" s="188"/>
      <c r="J154" s="189"/>
      <c r="K154" s="188"/>
      <c r="L154" s="190"/>
    </row>
    <row r="155" spans="1:12" ht="12.75" customHeight="1">
      <c r="A155" s="25"/>
      <c r="B155" s="9"/>
      <c r="C155" s="184">
        <v>0.6</v>
      </c>
      <c r="D155" s="203">
        <v>4</v>
      </c>
      <c r="E155" s="183">
        <v>1</v>
      </c>
      <c r="F155" s="183">
        <f>Max!$B$2*C155</f>
        <v>126</v>
      </c>
      <c r="G155" s="188">
        <f>D155*E155</f>
        <v>4</v>
      </c>
      <c r="H155" s="189">
        <f>F155*G155</f>
        <v>504</v>
      </c>
      <c r="I155" s="188"/>
      <c r="J155" s="189"/>
      <c r="K155" s="188"/>
      <c r="L155" s="190"/>
    </row>
    <row r="156" spans="1:12" ht="12.75" customHeight="1">
      <c r="A156" s="25"/>
      <c r="B156" s="9"/>
      <c r="C156" s="184">
        <v>0.7</v>
      </c>
      <c r="D156" s="203">
        <v>3</v>
      </c>
      <c r="E156" s="183">
        <v>2</v>
      </c>
      <c r="F156" s="183">
        <f>Max!$B$2*C156</f>
        <v>147</v>
      </c>
      <c r="G156" s="188">
        <f>D156*E156</f>
        <v>6</v>
      </c>
      <c r="H156" s="189">
        <f>F156*G156</f>
        <v>882</v>
      </c>
      <c r="I156" s="188"/>
      <c r="J156" s="189"/>
      <c r="K156" s="188"/>
      <c r="L156" s="190"/>
    </row>
    <row r="157" spans="1:12" ht="12.75" customHeight="1">
      <c r="A157" s="25"/>
      <c r="B157" s="9"/>
      <c r="C157" s="184">
        <v>0.8</v>
      </c>
      <c r="D157" s="203">
        <v>3</v>
      </c>
      <c r="E157" s="183">
        <v>5</v>
      </c>
      <c r="F157" s="183">
        <f>Max!$B$2*C157</f>
        <v>168</v>
      </c>
      <c r="G157" s="188">
        <f>D157*E157</f>
        <v>15</v>
      </c>
      <c r="H157" s="189">
        <f>F157*G157</f>
        <v>2520</v>
      </c>
      <c r="I157" s="188"/>
      <c r="J157" s="189"/>
      <c r="K157" s="188"/>
      <c r="L157" s="190"/>
    </row>
    <row r="158" spans="1:12" ht="12.75" customHeight="1">
      <c r="A158" s="26">
        <v>2</v>
      </c>
      <c r="B158" s="13" t="s">
        <v>107</v>
      </c>
      <c r="C158" s="192">
        <v>0.55</v>
      </c>
      <c r="D158" s="200">
        <v>5</v>
      </c>
      <c r="E158" s="191">
        <v>1</v>
      </c>
      <c r="F158" s="191">
        <f>Max!$B$3*C158</f>
        <v>110.00000000000001</v>
      </c>
      <c r="G158" s="188"/>
      <c r="H158" s="189"/>
      <c r="I158" s="188">
        <f>D158*E158</f>
        <v>5</v>
      </c>
      <c r="J158" s="189">
        <f>F158*I158</f>
        <v>550.0000000000001</v>
      </c>
      <c r="K158" s="188"/>
      <c r="L158" s="190"/>
    </row>
    <row r="159" spans="1:12" ht="12.75" customHeight="1">
      <c r="A159" s="26"/>
      <c r="B159" s="13"/>
      <c r="C159" s="192">
        <v>0.65</v>
      </c>
      <c r="D159" s="200">
        <v>5</v>
      </c>
      <c r="E159" s="191">
        <v>1</v>
      </c>
      <c r="F159" s="191">
        <f>Max!$B$3*C159</f>
        <v>130</v>
      </c>
      <c r="G159" s="188"/>
      <c r="H159" s="189"/>
      <c r="I159" s="188">
        <f>D159*E159</f>
        <v>5</v>
      </c>
      <c r="J159" s="189">
        <f>F159*I159</f>
        <v>650</v>
      </c>
      <c r="K159" s="188"/>
      <c r="L159" s="190"/>
    </row>
    <row r="160" spans="1:12" ht="12.75" customHeight="1">
      <c r="A160" s="26"/>
      <c r="B160" s="13"/>
      <c r="C160" s="192">
        <v>0.75</v>
      </c>
      <c r="D160" s="200">
        <v>4</v>
      </c>
      <c r="E160" s="191">
        <v>5</v>
      </c>
      <c r="F160" s="191">
        <f>Max!$B$3*C160</f>
        <v>150</v>
      </c>
      <c r="G160" s="188"/>
      <c r="H160" s="189"/>
      <c r="I160" s="188">
        <f>D160*E160</f>
        <v>20</v>
      </c>
      <c r="J160" s="189">
        <f>F160*I160</f>
        <v>3000</v>
      </c>
      <c r="K160" s="188"/>
      <c r="L160" s="190"/>
    </row>
    <row r="161" spans="1:12" ht="12.75" customHeight="1">
      <c r="A161" s="44">
        <v>3</v>
      </c>
      <c r="B161" s="45" t="s">
        <v>73</v>
      </c>
      <c r="C161" s="47"/>
      <c r="D161" s="46">
        <v>10</v>
      </c>
      <c r="E161" s="48">
        <v>5</v>
      </c>
      <c r="F161" s="48"/>
      <c r="G161" s="188"/>
      <c r="H161" s="189"/>
      <c r="I161" s="188"/>
      <c r="J161" s="189"/>
      <c r="K161" s="188"/>
      <c r="L161" s="190"/>
    </row>
    <row r="162" spans="1:12" ht="12.75" customHeight="1">
      <c r="A162" s="44">
        <v>4</v>
      </c>
      <c r="B162" s="45" t="s">
        <v>72</v>
      </c>
      <c r="C162" s="47"/>
      <c r="D162" s="46">
        <v>8</v>
      </c>
      <c r="E162" s="48">
        <v>5</v>
      </c>
      <c r="F162" s="48"/>
      <c r="G162" s="188"/>
      <c r="H162" s="189"/>
      <c r="I162" s="188"/>
      <c r="J162" s="189"/>
      <c r="K162" s="188"/>
      <c r="L162" s="190"/>
    </row>
    <row r="163" spans="1:12" ht="12.75" customHeight="1">
      <c r="A163" s="25">
        <v>5</v>
      </c>
      <c r="B163" s="9" t="s">
        <v>82</v>
      </c>
      <c r="C163" s="184">
        <v>0.4</v>
      </c>
      <c r="D163" s="203">
        <v>5</v>
      </c>
      <c r="E163" s="183">
        <v>2</v>
      </c>
      <c r="F163" s="183">
        <f>Max!$B$2*C163</f>
        <v>84</v>
      </c>
      <c r="G163" s="188">
        <f>D163*E163</f>
        <v>10</v>
      </c>
      <c r="H163" s="189">
        <f>F163*G163</f>
        <v>840</v>
      </c>
      <c r="I163" s="188"/>
      <c r="J163" s="189"/>
      <c r="K163" s="188"/>
      <c r="L163" s="190"/>
    </row>
    <row r="164" spans="1:12" ht="12.75" customHeight="1">
      <c r="A164" s="25"/>
      <c r="B164" s="9"/>
      <c r="C164" s="184">
        <v>0.5</v>
      </c>
      <c r="D164" s="203">
        <v>4</v>
      </c>
      <c r="E164" s="183">
        <v>2</v>
      </c>
      <c r="F164" s="183">
        <f>Max!$B$2*C164</f>
        <v>105</v>
      </c>
      <c r="G164" s="188">
        <f>D164*E164</f>
        <v>8</v>
      </c>
      <c r="H164" s="189">
        <f>F164*G164</f>
        <v>840</v>
      </c>
      <c r="I164" s="188"/>
      <c r="J164" s="189"/>
      <c r="K164" s="188"/>
      <c r="L164" s="190"/>
    </row>
    <row r="165" spans="1:12" ht="12.75" customHeight="1">
      <c r="A165" s="25"/>
      <c r="B165" s="9"/>
      <c r="C165" s="184">
        <v>0.6</v>
      </c>
      <c r="D165" s="203">
        <v>3</v>
      </c>
      <c r="E165" s="183">
        <v>3</v>
      </c>
      <c r="F165" s="183">
        <f>Max!$B$2*C165</f>
        <v>126</v>
      </c>
      <c r="G165" s="188">
        <f>D165*E165</f>
        <v>9</v>
      </c>
      <c r="H165" s="189">
        <f>F165*G165</f>
        <v>1134</v>
      </c>
      <c r="I165" s="188"/>
      <c r="J165" s="189"/>
      <c r="K165" s="188"/>
      <c r="L165" s="190"/>
    </row>
    <row r="166" spans="1:12" ht="12.75" customHeight="1">
      <c r="A166" s="50">
        <v>6</v>
      </c>
      <c r="B166" s="51" t="s">
        <v>75</v>
      </c>
      <c r="C166" s="53"/>
      <c r="D166" s="52">
        <v>5</v>
      </c>
      <c r="E166" s="54">
        <v>5</v>
      </c>
      <c r="F166" s="54"/>
      <c r="G166" s="188"/>
      <c r="H166" s="189"/>
      <c r="I166" s="188"/>
      <c r="J166" s="189"/>
      <c r="K166" s="188"/>
      <c r="L166" s="190"/>
    </row>
    <row r="167" spans="3:12" ht="12.75" customHeight="1">
      <c r="C167" s="182"/>
      <c r="D167" s="180"/>
      <c r="E167" s="180"/>
      <c r="F167" s="180"/>
      <c r="G167" s="188"/>
      <c r="H167" s="189"/>
      <c r="I167" s="188"/>
      <c r="J167" s="189"/>
      <c r="K167" s="188"/>
      <c r="L167" s="190"/>
    </row>
    <row r="168" spans="1:12" ht="12.75" customHeight="1">
      <c r="A168" s="4" t="s">
        <v>101</v>
      </c>
      <c r="C168" s="7" t="s">
        <v>8</v>
      </c>
      <c r="D168" s="217" t="s">
        <v>6</v>
      </c>
      <c r="E168" s="217" t="s">
        <v>7</v>
      </c>
      <c r="F168" s="29" t="s">
        <v>9</v>
      </c>
      <c r="G168" s="188"/>
      <c r="H168" s="189"/>
      <c r="I168" s="188"/>
      <c r="J168" s="189"/>
      <c r="K168" s="188"/>
      <c r="L168" s="190"/>
    </row>
    <row r="169" spans="1:12" ht="12.75" customHeight="1">
      <c r="A169" s="26">
        <v>1</v>
      </c>
      <c r="B169" s="13" t="s">
        <v>107</v>
      </c>
      <c r="C169" s="192">
        <v>0.5</v>
      </c>
      <c r="D169" s="200">
        <v>5</v>
      </c>
      <c r="E169" s="191">
        <v>1</v>
      </c>
      <c r="F169" s="191">
        <f>Max!$B$3*C169</f>
        <v>100</v>
      </c>
      <c r="G169" s="188"/>
      <c r="H169" s="189"/>
      <c r="I169" s="188">
        <f>D169*E169</f>
        <v>5</v>
      </c>
      <c r="J169" s="189">
        <f>F169*I169</f>
        <v>500</v>
      </c>
      <c r="K169" s="188"/>
      <c r="L169" s="190"/>
    </row>
    <row r="170" spans="1:12" ht="12.75" customHeight="1">
      <c r="A170" s="26"/>
      <c r="B170" s="13"/>
      <c r="C170" s="192">
        <v>0.6</v>
      </c>
      <c r="D170" s="200">
        <v>4</v>
      </c>
      <c r="E170" s="191">
        <v>1</v>
      </c>
      <c r="F170" s="191">
        <f>Max!$B$3*C170</f>
        <v>120</v>
      </c>
      <c r="G170" s="188"/>
      <c r="H170" s="189"/>
      <c r="I170" s="188">
        <f>D170*E170</f>
        <v>4</v>
      </c>
      <c r="J170" s="189">
        <f>F170*I170</f>
        <v>480</v>
      </c>
      <c r="K170" s="188"/>
      <c r="L170" s="190"/>
    </row>
    <row r="171" spans="1:12" ht="12.75" customHeight="1">
      <c r="A171" s="26"/>
      <c r="B171" s="13"/>
      <c r="C171" s="192">
        <v>0.7</v>
      </c>
      <c r="D171" s="200">
        <v>3</v>
      </c>
      <c r="E171" s="191">
        <v>2</v>
      </c>
      <c r="F171" s="191">
        <f>Max!$B$3*C171</f>
        <v>140</v>
      </c>
      <c r="G171" s="188"/>
      <c r="H171" s="189"/>
      <c r="I171" s="188">
        <f>D171*E171</f>
        <v>6</v>
      </c>
      <c r="J171" s="189">
        <f>F171*I171</f>
        <v>840</v>
      </c>
      <c r="K171" s="188"/>
      <c r="L171" s="190"/>
    </row>
    <row r="172" spans="1:12" ht="12.75" customHeight="1">
      <c r="A172" s="26"/>
      <c r="B172" s="13"/>
      <c r="C172" s="192">
        <v>0.8</v>
      </c>
      <c r="D172" s="200">
        <v>3</v>
      </c>
      <c r="E172" s="191">
        <v>2</v>
      </c>
      <c r="F172" s="191">
        <f>Max!$B$3*C172</f>
        <v>160</v>
      </c>
      <c r="G172" s="188"/>
      <c r="H172" s="189"/>
      <c r="I172" s="188">
        <f>D172*E172</f>
        <v>6</v>
      </c>
      <c r="J172" s="189">
        <f>F172*I172</f>
        <v>960</v>
      </c>
      <c r="K172" s="188"/>
      <c r="L172" s="190"/>
    </row>
    <row r="173" spans="1:12" ht="12.75" customHeight="1">
      <c r="A173" s="26"/>
      <c r="B173" s="13"/>
      <c r="C173" s="192">
        <v>0.85</v>
      </c>
      <c r="D173" s="200">
        <v>2</v>
      </c>
      <c r="E173" s="191">
        <v>3</v>
      </c>
      <c r="F173" s="191">
        <f>Max!$B$3*C173</f>
        <v>170</v>
      </c>
      <c r="G173" s="188"/>
      <c r="H173" s="189"/>
      <c r="I173" s="188">
        <f>D173*E173</f>
        <v>6</v>
      </c>
      <c r="J173" s="189">
        <f>F173*I173</f>
        <v>1020</v>
      </c>
      <c r="K173" s="188"/>
      <c r="L173" s="190"/>
    </row>
    <row r="174" spans="1:12" ht="12.75" customHeight="1">
      <c r="A174" s="28">
        <v>2</v>
      </c>
      <c r="B174" s="21" t="s">
        <v>11</v>
      </c>
      <c r="C174" s="196">
        <v>0.5</v>
      </c>
      <c r="D174" s="201">
        <v>3</v>
      </c>
      <c r="E174" s="195">
        <v>1</v>
      </c>
      <c r="F174" s="195">
        <f>Max!$B$4*C174</f>
        <v>110</v>
      </c>
      <c r="G174" s="188"/>
      <c r="H174" s="189"/>
      <c r="I174" s="188"/>
      <c r="J174" s="189"/>
      <c r="K174" s="188">
        <f aca="true" t="shared" si="9" ref="K174:K179">D174*E174</f>
        <v>3</v>
      </c>
      <c r="L174" s="190">
        <f aca="true" t="shared" si="10" ref="L174:L179">F174*K174</f>
        <v>330</v>
      </c>
    </row>
    <row r="175" spans="1:12" ht="12.75" customHeight="1">
      <c r="A175" s="28"/>
      <c r="B175" s="21"/>
      <c r="C175" s="196">
        <v>0.6</v>
      </c>
      <c r="D175" s="201">
        <v>3</v>
      </c>
      <c r="E175" s="195">
        <v>1</v>
      </c>
      <c r="F175" s="195">
        <f>Max!$B$4*C175</f>
        <v>132</v>
      </c>
      <c r="G175" s="188"/>
      <c r="H175" s="189"/>
      <c r="I175" s="188"/>
      <c r="J175" s="189"/>
      <c r="K175" s="188">
        <f t="shared" si="9"/>
        <v>3</v>
      </c>
      <c r="L175" s="190">
        <f t="shared" si="10"/>
        <v>396</v>
      </c>
    </row>
    <row r="176" spans="1:12" ht="12.75" customHeight="1">
      <c r="A176" s="28"/>
      <c r="B176" s="21"/>
      <c r="C176" s="196">
        <v>0.7</v>
      </c>
      <c r="D176" s="201">
        <v>3</v>
      </c>
      <c r="E176" s="195">
        <v>2</v>
      </c>
      <c r="F176" s="195">
        <f>Max!$B$4*C176</f>
        <v>154</v>
      </c>
      <c r="G176" s="188"/>
      <c r="H176" s="189"/>
      <c r="I176" s="188"/>
      <c r="J176" s="189"/>
      <c r="K176" s="188">
        <f t="shared" si="9"/>
        <v>6</v>
      </c>
      <c r="L176" s="190">
        <f t="shared" si="10"/>
        <v>924</v>
      </c>
    </row>
    <row r="177" spans="1:12" ht="12.75" customHeight="1">
      <c r="A177" s="28"/>
      <c r="B177" s="21"/>
      <c r="C177" s="196">
        <v>0.8</v>
      </c>
      <c r="D177" s="201">
        <v>3</v>
      </c>
      <c r="E177" s="195">
        <v>2</v>
      </c>
      <c r="F177" s="195">
        <f>Max!$B$4*C177</f>
        <v>176</v>
      </c>
      <c r="G177" s="188"/>
      <c r="H177" s="189"/>
      <c r="I177" s="188"/>
      <c r="J177" s="189"/>
      <c r="K177" s="188">
        <f t="shared" si="9"/>
        <v>6</v>
      </c>
      <c r="L177" s="190">
        <f t="shared" si="10"/>
        <v>1056</v>
      </c>
    </row>
    <row r="178" spans="1:12" ht="12.75" customHeight="1">
      <c r="A178" s="28"/>
      <c r="B178" s="21"/>
      <c r="C178" s="196">
        <v>0.85</v>
      </c>
      <c r="D178" s="201">
        <v>2</v>
      </c>
      <c r="E178" s="195">
        <v>3</v>
      </c>
      <c r="F178" s="195">
        <f>Max!$B$4*C178</f>
        <v>187</v>
      </c>
      <c r="G178" s="188"/>
      <c r="H178" s="189"/>
      <c r="I178" s="188"/>
      <c r="J178" s="189"/>
      <c r="K178" s="188">
        <f t="shared" si="9"/>
        <v>6</v>
      </c>
      <c r="L178" s="190">
        <f t="shared" si="10"/>
        <v>1122</v>
      </c>
    </row>
    <row r="179" spans="1:12" ht="12.75" customHeight="1">
      <c r="A179" s="28"/>
      <c r="B179" s="21"/>
      <c r="C179" s="196">
        <v>0.8</v>
      </c>
      <c r="D179" s="201">
        <v>2</v>
      </c>
      <c r="E179" s="195">
        <v>3</v>
      </c>
      <c r="F179" s="195">
        <f>Max!$B$4*C179</f>
        <v>176</v>
      </c>
      <c r="G179" s="188"/>
      <c r="H179" s="189"/>
      <c r="I179" s="188"/>
      <c r="J179" s="189"/>
      <c r="K179" s="188">
        <f t="shared" si="9"/>
        <v>6</v>
      </c>
      <c r="L179" s="190">
        <f t="shared" si="10"/>
        <v>1056</v>
      </c>
    </row>
    <row r="180" spans="1:12" ht="12.75" customHeight="1">
      <c r="A180" s="26">
        <v>3</v>
      </c>
      <c r="B180" s="13" t="s">
        <v>107</v>
      </c>
      <c r="C180" s="192">
        <v>0.5</v>
      </c>
      <c r="D180" s="200">
        <v>5</v>
      </c>
      <c r="E180" s="191">
        <v>1</v>
      </c>
      <c r="F180" s="191">
        <f>Max!$B$3*C180</f>
        <v>100</v>
      </c>
      <c r="G180" s="188"/>
      <c r="H180" s="189"/>
      <c r="I180" s="188">
        <f>D180*E180</f>
        <v>5</v>
      </c>
      <c r="J180" s="189">
        <f>F180*I180</f>
        <v>500</v>
      </c>
      <c r="K180" s="188"/>
      <c r="L180" s="190"/>
    </row>
    <row r="181" spans="1:12" ht="12.75" customHeight="1">
      <c r="A181" s="26"/>
      <c r="B181" s="13"/>
      <c r="C181" s="192">
        <v>0.6</v>
      </c>
      <c r="D181" s="200">
        <v>5</v>
      </c>
      <c r="E181" s="191">
        <v>1</v>
      </c>
      <c r="F181" s="191">
        <f>Max!$B$3*C181</f>
        <v>120</v>
      </c>
      <c r="G181" s="188"/>
      <c r="H181" s="189"/>
      <c r="I181" s="188">
        <f>D181*E181</f>
        <v>5</v>
      </c>
      <c r="J181" s="189">
        <f>F181*I181</f>
        <v>600</v>
      </c>
      <c r="K181" s="188"/>
      <c r="L181" s="190"/>
    </row>
    <row r="182" spans="1:12" ht="12.75" customHeight="1">
      <c r="A182" s="26"/>
      <c r="B182" s="13"/>
      <c r="C182" s="192">
        <v>0.7</v>
      </c>
      <c r="D182" s="200">
        <v>5</v>
      </c>
      <c r="E182" s="191">
        <v>4</v>
      </c>
      <c r="F182" s="191">
        <f>Max!$B$3*C182</f>
        <v>140</v>
      </c>
      <c r="G182" s="188"/>
      <c r="H182" s="189"/>
      <c r="I182" s="188">
        <f>D182*E182</f>
        <v>20</v>
      </c>
      <c r="J182" s="189">
        <f>F182*I182</f>
        <v>2800</v>
      </c>
      <c r="K182" s="188"/>
      <c r="L182" s="190"/>
    </row>
    <row r="183" spans="1:12" s="209" customFormat="1" ht="12.75" customHeight="1">
      <c r="A183" s="44">
        <v>4</v>
      </c>
      <c r="B183" s="45" t="s">
        <v>73</v>
      </c>
      <c r="C183" s="198"/>
      <c r="D183" s="205">
        <v>10</v>
      </c>
      <c r="E183" s="199">
        <v>5</v>
      </c>
      <c r="F183" s="199"/>
      <c r="G183" s="206"/>
      <c r="H183" s="207"/>
      <c r="I183" s="206"/>
      <c r="J183" s="207"/>
      <c r="K183" s="206"/>
      <c r="L183" s="208"/>
    </row>
    <row r="184" spans="3:12" ht="12.75" customHeight="1">
      <c r="C184" s="182"/>
      <c r="D184" s="180"/>
      <c r="E184" s="180"/>
      <c r="F184" s="180"/>
      <c r="G184" s="188"/>
      <c r="H184" s="189"/>
      <c r="I184" s="188"/>
      <c r="J184" s="189"/>
      <c r="K184" s="188"/>
      <c r="L184" s="190"/>
    </row>
    <row r="185" spans="1:12" ht="12.75" customHeight="1">
      <c r="A185" s="4" t="s">
        <v>102</v>
      </c>
      <c r="C185" s="7" t="s">
        <v>8</v>
      </c>
      <c r="D185" s="217" t="s">
        <v>6</v>
      </c>
      <c r="E185" s="217" t="s">
        <v>7</v>
      </c>
      <c r="F185" s="29" t="s">
        <v>9</v>
      </c>
      <c r="G185" s="188"/>
      <c r="H185" s="189"/>
      <c r="I185" s="188"/>
      <c r="J185" s="189"/>
      <c r="K185" s="188"/>
      <c r="L185" s="190"/>
    </row>
    <row r="186" spans="1:12" ht="12.75" customHeight="1">
      <c r="A186" s="25">
        <v>1</v>
      </c>
      <c r="B186" s="9" t="s">
        <v>4</v>
      </c>
      <c r="C186" s="184">
        <v>0.5</v>
      </c>
      <c r="D186" s="203">
        <v>5</v>
      </c>
      <c r="E186" s="183">
        <v>1</v>
      </c>
      <c r="F186" s="183">
        <f>Max!$B$2*C186</f>
        <v>105</v>
      </c>
      <c r="G186" s="188">
        <f>D186*E186</f>
        <v>5</v>
      </c>
      <c r="H186" s="189">
        <f>F186*G186</f>
        <v>525</v>
      </c>
      <c r="I186" s="188"/>
      <c r="J186" s="189"/>
      <c r="K186" s="188"/>
      <c r="L186" s="190"/>
    </row>
    <row r="187" spans="1:12" ht="12.75" customHeight="1">
      <c r="A187" s="25"/>
      <c r="B187" s="9"/>
      <c r="C187" s="184">
        <v>0.6</v>
      </c>
      <c r="D187" s="203">
        <v>4</v>
      </c>
      <c r="E187" s="183">
        <v>1</v>
      </c>
      <c r="F187" s="183">
        <f>Max!$B$2*C187</f>
        <v>126</v>
      </c>
      <c r="G187" s="188">
        <f>D187*E187</f>
        <v>4</v>
      </c>
      <c r="H187" s="189">
        <f>F187*G187</f>
        <v>504</v>
      </c>
      <c r="I187" s="188"/>
      <c r="J187" s="189"/>
      <c r="K187" s="188"/>
      <c r="L187" s="190"/>
    </row>
    <row r="188" spans="1:12" ht="12.75" customHeight="1">
      <c r="A188" s="25"/>
      <c r="B188" s="9"/>
      <c r="C188" s="184">
        <v>0.7</v>
      </c>
      <c r="D188" s="203">
        <v>3</v>
      </c>
      <c r="E188" s="183">
        <v>2</v>
      </c>
      <c r="F188" s="183">
        <f>Max!$B$2*C188</f>
        <v>147</v>
      </c>
      <c r="G188" s="188">
        <f>D188*E188</f>
        <v>6</v>
      </c>
      <c r="H188" s="189">
        <f>F188*G188</f>
        <v>882</v>
      </c>
      <c r="I188" s="188"/>
      <c r="J188" s="189"/>
      <c r="K188" s="188"/>
      <c r="L188" s="190"/>
    </row>
    <row r="189" spans="1:12" ht="12.75" customHeight="1">
      <c r="A189" s="25"/>
      <c r="B189" s="9"/>
      <c r="C189" s="184">
        <v>0.8</v>
      </c>
      <c r="D189" s="203">
        <v>3</v>
      </c>
      <c r="E189" s="183">
        <v>6</v>
      </c>
      <c r="F189" s="183">
        <f>Max!$B$2*C189</f>
        <v>168</v>
      </c>
      <c r="G189" s="188">
        <f>D189*E189</f>
        <v>18</v>
      </c>
      <c r="H189" s="189">
        <f>F189*G189</f>
        <v>3024</v>
      </c>
      <c r="I189" s="188"/>
      <c r="J189" s="189"/>
      <c r="K189" s="188"/>
      <c r="L189" s="190"/>
    </row>
    <row r="190" spans="1:12" ht="12.75" customHeight="1">
      <c r="A190" s="26">
        <v>2</v>
      </c>
      <c r="B190" s="13" t="s">
        <v>107</v>
      </c>
      <c r="C190" s="192">
        <v>0.5</v>
      </c>
      <c r="D190" s="200">
        <v>6</v>
      </c>
      <c r="E190" s="191">
        <v>1</v>
      </c>
      <c r="F190" s="191">
        <f>Max!$B$3*C190</f>
        <v>100</v>
      </c>
      <c r="G190" s="188"/>
      <c r="H190" s="189"/>
      <c r="I190" s="188">
        <f aca="true" t="shared" si="11" ref="I190:I198">D190*E190</f>
        <v>6</v>
      </c>
      <c r="J190" s="189">
        <f aca="true" t="shared" si="12" ref="J190:J198">F190*I190</f>
        <v>600</v>
      </c>
      <c r="K190" s="188"/>
      <c r="L190" s="190"/>
    </row>
    <row r="191" spans="1:12" ht="12.75" customHeight="1">
      <c r="A191" s="26"/>
      <c r="B191" s="13"/>
      <c r="C191" s="192">
        <v>0.6</v>
      </c>
      <c r="D191" s="200">
        <v>5</v>
      </c>
      <c r="E191" s="191">
        <v>1</v>
      </c>
      <c r="F191" s="191">
        <f>Max!$B$3*C191</f>
        <v>120</v>
      </c>
      <c r="G191" s="188"/>
      <c r="H191" s="189"/>
      <c r="I191" s="188">
        <f t="shared" si="11"/>
        <v>5</v>
      </c>
      <c r="J191" s="189">
        <f t="shared" si="12"/>
        <v>600</v>
      </c>
      <c r="K191" s="188"/>
      <c r="L191" s="190"/>
    </row>
    <row r="192" spans="1:12" ht="12.75" customHeight="1">
      <c r="A192" s="26"/>
      <c r="B192" s="13"/>
      <c r="C192" s="192">
        <v>0.7</v>
      </c>
      <c r="D192" s="200">
        <v>4</v>
      </c>
      <c r="E192" s="191">
        <v>2</v>
      </c>
      <c r="F192" s="191">
        <f>Max!$B$3*C192</f>
        <v>140</v>
      </c>
      <c r="G192" s="188"/>
      <c r="H192" s="189"/>
      <c r="I192" s="188">
        <f t="shared" si="11"/>
        <v>8</v>
      </c>
      <c r="J192" s="189">
        <f t="shared" si="12"/>
        <v>1120</v>
      </c>
      <c r="K192" s="188"/>
      <c r="L192" s="190"/>
    </row>
    <row r="193" spans="1:12" ht="12.75" customHeight="1">
      <c r="A193" s="26"/>
      <c r="B193" s="13"/>
      <c r="C193" s="192">
        <v>0.8</v>
      </c>
      <c r="D193" s="200">
        <v>3</v>
      </c>
      <c r="E193" s="191">
        <v>2</v>
      </c>
      <c r="F193" s="191">
        <f>Max!$B$3*C193</f>
        <v>160</v>
      </c>
      <c r="G193" s="188"/>
      <c r="H193" s="189"/>
      <c r="I193" s="188">
        <f t="shared" si="11"/>
        <v>6</v>
      </c>
      <c r="J193" s="189">
        <f t="shared" si="12"/>
        <v>960</v>
      </c>
      <c r="K193" s="188"/>
      <c r="L193" s="190"/>
    </row>
    <row r="194" spans="1:12" ht="12.75" customHeight="1">
      <c r="A194" s="26"/>
      <c r="B194" s="13"/>
      <c r="C194" s="192">
        <v>0.85</v>
      </c>
      <c r="D194" s="200">
        <v>2</v>
      </c>
      <c r="E194" s="191">
        <v>2</v>
      </c>
      <c r="F194" s="191">
        <f>Max!$B$3*C194</f>
        <v>170</v>
      </c>
      <c r="G194" s="188"/>
      <c r="H194" s="189"/>
      <c r="I194" s="188">
        <f t="shared" si="11"/>
        <v>4</v>
      </c>
      <c r="J194" s="189">
        <f t="shared" si="12"/>
        <v>680</v>
      </c>
      <c r="K194" s="188"/>
      <c r="L194" s="190"/>
    </row>
    <row r="195" spans="1:12" ht="12.75" customHeight="1">
      <c r="A195" s="26"/>
      <c r="B195" s="13"/>
      <c r="C195" s="192">
        <v>0.8</v>
      </c>
      <c r="D195" s="200">
        <v>3</v>
      </c>
      <c r="E195" s="191">
        <v>2</v>
      </c>
      <c r="F195" s="191">
        <f>Max!$B$3*C195</f>
        <v>160</v>
      </c>
      <c r="G195" s="188"/>
      <c r="H195" s="189"/>
      <c r="I195" s="188">
        <f t="shared" si="11"/>
        <v>6</v>
      </c>
      <c r="J195" s="189">
        <f t="shared" si="12"/>
        <v>960</v>
      </c>
      <c r="K195" s="188"/>
      <c r="L195" s="190"/>
    </row>
    <row r="196" spans="1:12" ht="12.75" customHeight="1">
      <c r="A196" s="26"/>
      <c r="B196" s="13"/>
      <c r="C196" s="192">
        <v>0.7</v>
      </c>
      <c r="D196" s="200">
        <v>4</v>
      </c>
      <c r="E196" s="191">
        <v>1</v>
      </c>
      <c r="F196" s="191">
        <f>Max!$B$3*C196</f>
        <v>140</v>
      </c>
      <c r="G196" s="188"/>
      <c r="H196" s="189"/>
      <c r="I196" s="188">
        <f t="shared" si="11"/>
        <v>4</v>
      </c>
      <c r="J196" s="189">
        <f t="shared" si="12"/>
        <v>560</v>
      </c>
      <c r="K196" s="188"/>
      <c r="L196" s="190"/>
    </row>
    <row r="197" spans="1:12" ht="12.75" customHeight="1">
      <c r="A197" s="26"/>
      <c r="B197" s="13"/>
      <c r="C197" s="192">
        <v>0.6</v>
      </c>
      <c r="D197" s="200">
        <v>6</v>
      </c>
      <c r="E197" s="191">
        <v>1</v>
      </c>
      <c r="F197" s="191">
        <f>Max!$B$3*C197</f>
        <v>120</v>
      </c>
      <c r="G197" s="188"/>
      <c r="H197" s="189"/>
      <c r="I197" s="188">
        <f t="shared" si="11"/>
        <v>6</v>
      </c>
      <c r="J197" s="189">
        <f t="shared" si="12"/>
        <v>720</v>
      </c>
      <c r="K197" s="188"/>
      <c r="L197" s="190"/>
    </row>
    <row r="198" spans="1:12" ht="12.75" customHeight="1">
      <c r="A198" s="26"/>
      <c r="B198" s="13"/>
      <c r="C198" s="192">
        <v>0.5</v>
      </c>
      <c r="D198" s="200">
        <v>8</v>
      </c>
      <c r="E198" s="191">
        <v>1</v>
      </c>
      <c r="F198" s="191">
        <f>Max!$B$3*C198</f>
        <v>100</v>
      </c>
      <c r="G198" s="188"/>
      <c r="H198" s="189"/>
      <c r="I198" s="188">
        <f t="shared" si="11"/>
        <v>8</v>
      </c>
      <c r="J198" s="189">
        <f t="shared" si="12"/>
        <v>800</v>
      </c>
      <c r="K198" s="188"/>
      <c r="L198" s="190"/>
    </row>
    <row r="199" spans="1:12" ht="12.75" customHeight="1">
      <c r="A199" s="27">
        <v>3</v>
      </c>
      <c r="B199" s="17" t="s">
        <v>73</v>
      </c>
      <c r="C199" s="194"/>
      <c r="D199" s="202">
        <v>10</v>
      </c>
      <c r="E199" s="193">
        <v>5</v>
      </c>
      <c r="F199" s="193"/>
      <c r="G199" s="188"/>
      <c r="H199" s="189"/>
      <c r="I199" s="188"/>
      <c r="J199" s="189"/>
      <c r="K199" s="188"/>
      <c r="L199" s="190"/>
    </row>
    <row r="200" spans="1:12" ht="12.75" customHeight="1">
      <c r="A200" s="44">
        <v>4</v>
      </c>
      <c r="B200" s="45" t="s">
        <v>72</v>
      </c>
      <c r="C200" s="47"/>
      <c r="D200" s="46">
        <v>8</v>
      </c>
      <c r="E200" s="48">
        <v>5</v>
      </c>
      <c r="F200" s="48"/>
      <c r="G200" s="188"/>
      <c r="H200" s="189"/>
      <c r="I200" s="188"/>
      <c r="J200" s="189"/>
      <c r="K200" s="188"/>
      <c r="L200" s="190"/>
    </row>
    <row r="201" spans="1:12" ht="12.75" customHeight="1">
      <c r="A201" s="44">
        <v>5</v>
      </c>
      <c r="B201" s="45" t="s">
        <v>88</v>
      </c>
      <c r="C201" s="47"/>
      <c r="D201" s="46">
        <v>5</v>
      </c>
      <c r="E201" s="48">
        <v>5</v>
      </c>
      <c r="F201" s="48"/>
      <c r="G201" s="188"/>
      <c r="H201" s="189"/>
      <c r="I201" s="188"/>
      <c r="J201" s="189"/>
      <c r="K201" s="188"/>
      <c r="L201" s="190"/>
    </row>
    <row r="202" spans="1:12" ht="12.75" customHeight="1">
      <c r="A202" s="50">
        <v>6</v>
      </c>
      <c r="B202" s="51" t="s">
        <v>10</v>
      </c>
      <c r="C202" s="53"/>
      <c r="D202" s="52">
        <v>10</v>
      </c>
      <c r="E202" s="54">
        <v>3</v>
      </c>
      <c r="F202" s="54"/>
      <c r="G202" s="188"/>
      <c r="H202" s="189"/>
      <c r="I202" s="188"/>
      <c r="J202" s="189"/>
      <c r="K202" s="188"/>
      <c r="L202" s="190"/>
    </row>
    <row r="203" spans="3:12" ht="12.75" customHeight="1">
      <c r="C203" s="7"/>
      <c r="D203" s="29"/>
      <c r="E203" s="29"/>
      <c r="F203" s="29"/>
      <c r="G203" s="188"/>
      <c r="H203" s="189"/>
      <c r="I203" s="188"/>
      <c r="J203" s="189"/>
      <c r="K203" s="188"/>
      <c r="L203" s="190"/>
    </row>
    <row r="204" spans="3:13" ht="12.75" customHeight="1">
      <c r="C204" s="182"/>
      <c r="D204" s="180"/>
      <c r="E204" s="180"/>
      <c r="F204" s="180"/>
      <c r="G204" s="179">
        <f aca="true" t="shared" si="13" ref="G204:L204">SUM(G154:G203)</f>
        <v>90</v>
      </c>
      <c r="H204" s="179">
        <f t="shared" si="13"/>
        <v>12180</v>
      </c>
      <c r="I204" s="179">
        <f t="shared" si="13"/>
        <v>140</v>
      </c>
      <c r="J204" s="179">
        <f t="shared" si="13"/>
        <v>18900</v>
      </c>
      <c r="K204" s="179">
        <f t="shared" si="13"/>
        <v>30</v>
      </c>
      <c r="L204" s="179">
        <f t="shared" si="13"/>
        <v>4884</v>
      </c>
      <c r="M204" s="176"/>
    </row>
    <row r="205" spans="3:12" ht="12.75" customHeight="1">
      <c r="C205" s="182"/>
      <c r="D205" s="180"/>
      <c r="E205" s="180"/>
      <c r="F205" s="180"/>
      <c r="G205" s="180"/>
      <c r="H205" s="180"/>
      <c r="I205" s="180"/>
      <c r="J205" s="180"/>
      <c r="K205" s="180"/>
      <c r="L205" s="181"/>
    </row>
    <row r="206" spans="3:12" ht="12.75" customHeight="1">
      <c r="C206" s="182"/>
      <c r="D206" s="180"/>
      <c r="E206" s="180"/>
      <c r="F206" s="180"/>
      <c r="G206" s="180"/>
      <c r="H206" s="180"/>
      <c r="I206" s="180"/>
      <c r="J206" s="180"/>
      <c r="K206" s="180"/>
      <c r="L206" s="181"/>
    </row>
    <row r="207" spans="3:13" ht="12.75" customHeight="1">
      <c r="C207" s="182"/>
      <c r="D207" s="180"/>
      <c r="E207" s="180"/>
      <c r="F207" s="180"/>
      <c r="G207" s="179">
        <f aca="true" t="shared" si="14" ref="G207:L207">SUM(G204+G151+G102+G51)</f>
        <v>342</v>
      </c>
      <c r="H207" s="179">
        <f t="shared" si="14"/>
        <v>47586</v>
      </c>
      <c r="I207" s="179">
        <f t="shared" si="14"/>
        <v>454</v>
      </c>
      <c r="J207" s="179">
        <f t="shared" si="14"/>
        <v>60980</v>
      </c>
      <c r="K207" s="179">
        <f t="shared" si="14"/>
        <v>185</v>
      </c>
      <c r="L207" s="179">
        <f t="shared" si="14"/>
        <v>28864</v>
      </c>
      <c r="M207" s="176"/>
    </row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</sheetData>
  <sheetProtection/>
  <printOptions/>
  <pageMargins left="0.75" right="0.75" top="1" bottom="1" header="0.4921259845" footer="0.4921259845"/>
  <pageSetup fitToHeight="1" fitToWidth="1" horizontalDpi="300" verticalDpi="3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125" style="4" customWidth="1"/>
    <col min="2" max="2" width="24.25390625" style="8" customWidth="1"/>
    <col min="3" max="3" width="11.25390625" style="1" customWidth="1"/>
    <col min="4" max="4" width="10.75390625" style="33" customWidth="1"/>
    <col min="5" max="5" width="9.125" style="33" customWidth="1"/>
    <col min="6" max="6" width="14.125" style="33" customWidth="1"/>
    <col min="7" max="11" width="9.125" style="33" hidden="1" customWidth="1"/>
    <col min="12" max="12" width="9.125" style="61" hidden="1" customWidth="1"/>
  </cols>
  <sheetData>
    <row r="1" spans="1:12" ht="12.75">
      <c r="A1" s="197"/>
      <c r="B1" s="197" t="s">
        <v>2</v>
      </c>
      <c r="C1" s="197"/>
      <c r="D1" s="29"/>
      <c r="E1" s="197"/>
      <c r="F1" s="197"/>
      <c r="G1" s="180"/>
      <c r="H1" s="180"/>
      <c r="I1" s="180"/>
      <c r="J1" s="180"/>
      <c r="K1" s="180"/>
      <c r="L1" s="181"/>
    </row>
    <row r="2" spans="2:12" ht="12.75" customHeight="1">
      <c r="B2" s="39" t="s">
        <v>80</v>
      </c>
      <c r="C2" s="37"/>
      <c r="D2" s="38"/>
      <c r="E2" s="38"/>
      <c r="F2" s="38"/>
      <c r="G2" s="38"/>
      <c r="H2" s="38"/>
      <c r="I2" s="180"/>
      <c r="J2" s="180"/>
      <c r="K2" s="180"/>
      <c r="L2" s="181"/>
    </row>
    <row r="3" spans="2:12" ht="12.75" customHeight="1">
      <c r="B3" s="39"/>
      <c r="C3" s="37"/>
      <c r="D3" s="175"/>
      <c r="E3" s="175"/>
      <c r="F3" s="38"/>
      <c r="G3" s="38"/>
      <c r="H3" s="38"/>
      <c r="I3" s="180"/>
      <c r="J3" s="180"/>
      <c r="K3" s="180"/>
      <c r="L3" s="181"/>
    </row>
    <row r="4" spans="1:12" ht="12.75" customHeight="1">
      <c r="A4" s="42"/>
      <c r="B4" s="42"/>
      <c r="C4" s="42"/>
      <c r="D4" s="204"/>
      <c r="E4" s="29"/>
      <c r="F4" s="42"/>
      <c r="G4" s="180"/>
      <c r="H4" s="180"/>
      <c r="I4" s="180"/>
      <c r="J4" s="180"/>
      <c r="K4" s="180"/>
      <c r="L4" s="181"/>
    </row>
    <row r="5" spans="1:12" ht="12.75" customHeight="1">
      <c r="A5" s="4" t="s">
        <v>5</v>
      </c>
      <c r="B5" s="4"/>
      <c r="C5" s="182"/>
      <c r="D5" s="180"/>
      <c r="E5" s="180"/>
      <c r="F5" s="180"/>
      <c r="G5" s="180"/>
      <c r="H5" s="180"/>
      <c r="I5" s="180"/>
      <c r="J5" s="180"/>
      <c r="K5" s="180"/>
      <c r="L5" s="181"/>
    </row>
    <row r="6" spans="1:12" ht="12.75" customHeight="1">
      <c r="A6" s="4" t="s">
        <v>100</v>
      </c>
      <c r="C6" s="7" t="s">
        <v>8</v>
      </c>
      <c r="D6" s="29" t="s">
        <v>6</v>
      </c>
      <c r="E6" s="29" t="s">
        <v>7</v>
      </c>
      <c r="F6" s="29" t="s">
        <v>9</v>
      </c>
      <c r="G6" s="180"/>
      <c r="H6" s="180"/>
      <c r="I6" s="180"/>
      <c r="J6" s="180"/>
      <c r="K6" s="180"/>
      <c r="L6" s="181"/>
    </row>
    <row r="7" spans="1:12" ht="12.75" customHeight="1">
      <c r="A7" s="26">
        <v>1</v>
      </c>
      <c r="B7" s="13" t="s">
        <v>107</v>
      </c>
      <c r="C7" s="192">
        <v>0.5</v>
      </c>
      <c r="D7" s="191">
        <v>5</v>
      </c>
      <c r="E7" s="191">
        <v>1</v>
      </c>
      <c r="F7" s="191">
        <f>Max!$B$3*C7</f>
        <v>100</v>
      </c>
      <c r="G7" s="185"/>
      <c r="H7" s="186"/>
      <c r="I7" s="185">
        <f>D7*E7</f>
        <v>5</v>
      </c>
      <c r="J7" s="186">
        <f>F7*I7</f>
        <v>500</v>
      </c>
      <c r="K7" s="185"/>
      <c r="L7" s="187"/>
    </row>
    <row r="8" spans="1:12" ht="12.75" customHeight="1">
      <c r="A8" s="26"/>
      <c r="B8" s="13"/>
      <c r="C8" s="192">
        <v>0.6</v>
      </c>
      <c r="D8" s="200">
        <v>4</v>
      </c>
      <c r="E8" s="191">
        <v>2</v>
      </c>
      <c r="F8" s="191">
        <f>Max!$B$3*C8</f>
        <v>120</v>
      </c>
      <c r="G8" s="188"/>
      <c r="H8" s="189"/>
      <c r="I8" s="188">
        <f>D8*E8</f>
        <v>8</v>
      </c>
      <c r="J8" s="189">
        <f>F8*I8</f>
        <v>960</v>
      </c>
      <c r="K8" s="188"/>
      <c r="L8" s="190"/>
    </row>
    <row r="9" spans="1:12" ht="12.75" customHeight="1">
      <c r="A9" s="26"/>
      <c r="B9" s="13"/>
      <c r="C9" s="192">
        <v>0.7</v>
      </c>
      <c r="D9" s="200">
        <v>3</v>
      </c>
      <c r="E9" s="191">
        <v>2</v>
      </c>
      <c r="F9" s="191">
        <f>Max!$B$3*C9</f>
        <v>140</v>
      </c>
      <c r="G9" s="188"/>
      <c r="H9" s="189"/>
      <c r="I9" s="188">
        <f>D9*E9</f>
        <v>6</v>
      </c>
      <c r="J9" s="189">
        <f>F9*I9</f>
        <v>840</v>
      </c>
      <c r="K9" s="188"/>
      <c r="L9" s="190"/>
    </row>
    <row r="10" spans="1:12" ht="12.75" customHeight="1">
      <c r="A10" s="26"/>
      <c r="B10" s="13"/>
      <c r="C10" s="192">
        <v>0.8</v>
      </c>
      <c r="D10" s="191">
        <v>3</v>
      </c>
      <c r="E10" s="191">
        <v>5</v>
      </c>
      <c r="F10" s="191">
        <f>Max!$B$3*C10</f>
        <v>160</v>
      </c>
      <c r="G10" s="188"/>
      <c r="H10" s="189"/>
      <c r="I10" s="188">
        <f>D10*E10</f>
        <v>15</v>
      </c>
      <c r="J10" s="189">
        <f>F10*I10</f>
        <v>2400</v>
      </c>
      <c r="K10" s="188"/>
      <c r="L10" s="190"/>
    </row>
    <row r="11" spans="1:12" ht="12.75" customHeight="1">
      <c r="A11" s="25">
        <v>2</v>
      </c>
      <c r="B11" s="9" t="s">
        <v>4</v>
      </c>
      <c r="C11" s="184">
        <v>0.5</v>
      </c>
      <c r="D11" s="203">
        <v>5</v>
      </c>
      <c r="E11" s="183">
        <v>1</v>
      </c>
      <c r="F11" s="183">
        <f>Max!$B$2*C11</f>
        <v>105</v>
      </c>
      <c r="G11" s="188">
        <f>D11*E11</f>
        <v>5</v>
      </c>
      <c r="H11" s="189">
        <f>F11*G11</f>
        <v>525</v>
      </c>
      <c r="I11" s="188"/>
      <c r="J11" s="189"/>
      <c r="K11" s="188"/>
      <c r="L11" s="190"/>
    </row>
    <row r="12" spans="1:12" ht="12.75" customHeight="1">
      <c r="A12" s="25"/>
      <c r="B12" s="9"/>
      <c r="C12" s="184">
        <v>0.6</v>
      </c>
      <c r="D12" s="183">
        <v>4</v>
      </c>
      <c r="E12" s="183">
        <v>1</v>
      </c>
      <c r="F12" s="183">
        <f>Max!$B$2*C12</f>
        <v>126</v>
      </c>
      <c r="G12" s="188">
        <f>D12*E12</f>
        <v>4</v>
      </c>
      <c r="H12" s="189">
        <f>F12*G12</f>
        <v>504</v>
      </c>
      <c r="I12" s="188"/>
      <c r="J12" s="189"/>
      <c r="K12" s="188"/>
      <c r="L12" s="190"/>
    </row>
    <row r="13" spans="1:12" ht="12.75" customHeight="1">
      <c r="A13" s="25"/>
      <c r="B13" s="9"/>
      <c r="C13" s="184">
        <v>0.7</v>
      </c>
      <c r="D13" s="183">
        <v>3</v>
      </c>
      <c r="E13" s="183">
        <v>2</v>
      </c>
      <c r="F13" s="183">
        <f>Max!$B$2*C13</f>
        <v>147</v>
      </c>
      <c r="G13" s="188">
        <f>D13*E13</f>
        <v>6</v>
      </c>
      <c r="H13" s="189">
        <f>F13*G13</f>
        <v>882</v>
      </c>
      <c r="I13" s="188"/>
      <c r="J13" s="189"/>
      <c r="K13" s="188"/>
      <c r="L13" s="190"/>
    </row>
    <row r="14" spans="1:12" ht="12.75" customHeight="1">
      <c r="A14" s="25"/>
      <c r="B14" s="211"/>
      <c r="C14" s="184">
        <v>0.8</v>
      </c>
      <c r="D14" s="183">
        <v>3</v>
      </c>
      <c r="E14" s="183">
        <v>5</v>
      </c>
      <c r="F14" s="183">
        <f>Max!$B$2*C14</f>
        <v>168</v>
      </c>
      <c r="G14" s="188">
        <f>D14*E14</f>
        <v>15</v>
      </c>
      <c r="H14" s="189">
        <f>F14*G14</f>
        <v>2520</v>
      </c>
      <c r="I14" s="188"/>
      <c r="J14" s="189"/>
      <c r="K14" s="188"/>
      <c r="L14" s="190"/>
    </row>
    <row r="15" spans="1:12" ht="12.75" customHeight="1">
      <c r="A15" s="26">
        <v>3</v>
      </c>
      <c r="B15" s="13" t="s">
        <v>107</v>
      </c>
      <c r="C15" s="192">
        <v>0.5</v>
      </c>
      <c r="D15" s="191">
        <v>5</v>
      </c>
      <c r="E15" s="191">
        <v>1</v>
      </c>
      <c r="F15" s="191">
        <f>Max!$B$3*C15</f>
        <v>100</v>
      </c>
      <c r="G15" s="188"/>
      <c r="H15" s="189"/>
      <c r="I15" s="188">
        <f>D15*E15</f>
        <v>5</v>
      </c>
      <c r="J15" s="189">
        <f>F15*I15</f>
        <v>500</v>
      </c>
      <c r="K15" s="188"/>
      <c r="L15" s="190"/>
    </row>
    <row r="16" spans="1:12" ht="12.75" customHeight="1">
      <c r="A16" s="26"/>
      <c r="B16" s="13"/>
      <c r="C16" s="192">
        <v>0.6</v>
      </c>
      <c r="D16" s="191">
        <v>5</v>
      </c>
      <c r="E16" s="191">
        <v>1</v>
      </c>
      <c r="F16" s="191">
        <f>Max!$B$3*C16</f>
        <v>120</v>
      </c>
      <c r="G16" s="188"/>
      <c r="H16" s="189"/>
      <c r="I16" s="188">
        <f>D16*E16</f>
        <v>5</v>
      </c>
      <c r="J16" s="189">
        <f>F16*I16</f>
        <v>600</v>
      </c>
      <c r="K16" s="188"/>
      <c r="L16" s="190"/>
    </row>
    <row r="17" spans="1:12" ht="12.75" customHeight="1">
      <c r="A17" s="26"/>
      <c r="B17" s="13"/>
      <c r="C17" s="192">
        <v>0.7</v>
      </c>
      <c r="D17" s="191">
        <v>5</v>
      </c>
      <c r="E17" s="191">
        <v>5</v>
      </c>
      <c r="F17" s="191">
        <f>Max!$B$3*C17</f>
        <v>140</v>
      </c>
      <c r="G17" s="188"/>
      <c r="H17" s="189"/>
      <c r="I17" s="188">
        <f>D17*E17</f>
        <v>25</v>
      </c>
      <c r="J17" s="189">
        <f>F17*I17</f>
        <v>3500</v>
      </c>
      <c r="K17" s="188"/>
      <c r="L17" s="190"/>
    </row>
    <row r="18" spans="1:12" ht="12.75" customHeight="1">
      <c r="A18" s="44">
        <v>4</v>
      </c>
      <c r="B18" s="8" t="s">
        <v>73</v>
      </c>
      <c r="C18" s="194"/>
      <c r="D18" s="202">
        <v>10</v>
      </c>
      <c r="E18" s="193">
        <v>5</v>
      </c>
      <c r="F18" s="193"/>
      <c r="G18" s="188"/>
      <c r="H18" s="189"/>
      <c r="I18" s="188"/>
      <c r="J18" s="189"/>
      <c r="K18" s="188"/>
      <c r="L18" s="190"/>
    </row>
    <row r="19" spans="1:12" ht="12.75" customHeight="1">
      <c r="A19" s="25">
        <v>5</v>
      </c>
      <c r="B19" s="9" t="s">
        <v>4</v>
      </c>
      <c r="C19" s="184">
        <v>0.55</v>
      </c>
      <c r="D19" s="203">
        <v>5</v>
      </c>
      <c r="E19" s="183">
        <v>1</v>
      </c>
      <c r="F19" s="183">
        <f>Max!$B$2*C19</f>
        <v>115.50000000000001</v>
      </c>
      <c r="G19" s="188">
        <f>D19*E19</f>
        <v>5</v>
      </c>
      <c r="H19" s="189">
        <f>F19*G19</f>
        <v>577.5000000000001</v>
      </c>
      <c r="I19" s="188"/>
      <c r="J19" s="189"/>
      <c r="K19" s="188"/>
      <c r="L19" s="190"/>
    </row>
    <row r="20" spans="1:12" ht="12.75" customHeight="1">
      <c r="A20" s="25"/>
      <c r="B20" s="9"/>
      <c r="C20" s="184">
        <v>0.65</v>
      </c>
      <c r="D20" s="183">
        <v>4</v>
      </c>
      <c r="E20" s="183">
        <v>1</v>
      </c>
      <c r="F20" s="183">
        <f>Max!$B$2*C20</f>
        <v>136.5</v>
      </c>
      <c r="G20" s="188">
        <f>D20*E20</f>
        <v>4</v>
      </c>
      <c r="H20" s="189">
        <f>F20*G20</f>
        <v>546</v>
      </c>
      <c r="I20" s="188"/>
      <c r="J20" s="189"/>
      <c r="K20" s="188"/>
      <c r="L20" s="190"/>
    </row>
    <row r="21" spans="1:12" ht="12.75" customHeight="1">
      <c r="A21" s="25"/>
      <c r="B21" s="9"/>
      <c r="C21" s="184">
        <v>0.75</v>
      </c>
      <c r="D21" s="183">
        <v>3</v>
      </c>
      <c r="E21" s="183">
        <v>5</v>
      </c>
      <c r="F21" s="183">
        <f>Max!$B$2*C21</f>
        <v>157.5</v>
      </c>
      <c r="G21" s="188">
        <f>D21*E21</f>
        <v>15</v>
      </c>
      <c r="H21" s="189">
        <f>F21*G21</f>
        <v>2362.5</v>
      </c>
      <c r="I21" s="188"/>
      <c r="J21" s="189"/>
      <c r="K21" s="188"/>
      <c r="L21" s="190"/>
    </row>
    <row r="22" spans="1:12" ht="12.75" customHeight="1">
      <c r="A22" s="50">
        <v>6</v>
      </c>
      <c r="B22" s="51" t="s">
        <v>75</v>
      </c>
      <c r="C22" s="53"/>
      <c r="D22" s="54">
        <v>5</v>
      </c>
      <c r="E22" s="54">
        <v>5</v>
      </c>
      <c r="F22" s="54"/>
      <c r="G22" s="188"/>
      <c r="H22" s="189"/>
      <c r="I22" s="188"/>
      <c r="J22" s="189"/>
      <c r="K22" s="188"/>
      <c r="L22" s="190"/>
    </row>
    <row r="23" spans="3:12" ht="12.75" customHeight="1">
      <c r="C23" s="182"/>
      <c r="D23" s="180"/>
      <c r="E23" s="180"/>
      <c r="F23" s="180"/>
      <c r="G23" s="188"/>
      <c r="H23" s="189"/>
      <c r="I23" s="188"/>
      <c r="J23" s="189"/>
      <c r="K23" s="188"/>
      <c r="L23" s="190"/>
    </row>
    <row r="24" spans="1:12" ht="12.75" customHeight="1">
      <c r="A24" s="4" t="s">
        <v>101</v>
      </c>
      <c r="C24" s="7" t="s">
        <v>8</v>
      </c>
      <c r="D24" s="179" t="s">
        <v>6</v>
      </c>
      <c r="E24" s="179" t="s">
        <v>7</v>
      </c>
      <c r="F24" s="29" t="s">
        <v>9</v>
      </c>
      <c r="G24" s="188"/>
      <c r="H24" s="189"/>
      <c r="I24" s="188"/>
      <c r="J24" s="189"/>
      <c r="K24" s="188"/>
      <c r="L24" s="190"/>
    </row>
    <row r="25" spans="1:12" ht="12.75" customHeight="1">
      <c r="A25" s="28">
        <v>1</v>
      </c>
      <c r="B25" s="21" t="s">
        <v>11</v>
      </c>
      <c r="C25" s="196">
        <v>0.5</v>
      </c>
      <c r="D25" s="195">
        <v>4</v>
      </c>
      <c r="E25" s="195">
        <v>1</v>
      </c>
      <c r="F25" s="195">
        <f>Max!$B$4*C25</f>
        <v>110</v>
      </c>
      <c r="G25" s="188"/>
      <c r="H25" s="189"/>
      <c r="I25" s="188"/>
      <c r="J25" s="189"/>
      <c r="K25" s="188">
        <f>D25*E25</f>
        <v>4</v>
      </c>
      <c r="L25" s="190">
        <f>F25*K25</f>
        <v>440</v>
      </c>
    </row>
    <row r="26" spans="1:12" ht="12.75" customHeight="1">
      <c r="A26" s="28"/>
      <c r="B26" s="21"/>
      <c r="C26" s="196">
        <v>0.6</v>
      </c>
      <c r="D26" s="195">
        <v>4</v>
      </c>
      <c r="E26" s="195">
        <v>2</v>
      </c>
      <c r="F26" s="195">
        <f>Max!$B$4*C26</f>
        <v>132</v>
      </c>
      <c r="G26" s="188"/>
      <c r="H26" s="189"/>
      <c r="I26" s="188"/>
      <c r="J26" s="189"/>
      <c r="K26" s="188">
        <f>D26*E26</f>
        <v>8</v>
      </c>
      <c r="L26" s="190">
        <f>F26*K26</f>
        <v>1056</v>
      </c>
    </row>
    <row r="27" spans="1:12" ht="12.75" customHeight="1">
      <c r="A27" s="28"/>
      <c r="B27" s="21"/>
      <c r="C27" s="196">
        <v>0.7</v>
      </c>
      <c r="D27" s="195">
        <v>3</v>
      </c>
      <c r="E27" s="195">
        <v>2</v>
      </c>
      <c r="F27" s="195">
        <f>Max!$B$4*C27</f>
        <v>154</v>
      </c>
      <c r="G27" s="188"/>
      <c r="H27" s="189"/>
      <c r="I27" s="188"/>
      <c r="J27" s="189"/>
      <c r="K27" s="188">
        <f>D27*E27</f>
        <v>6</v>
      </c>
      <c r="L27" s="190">
        <f>F27*K27</f>
        <v>924</v>
      </c>
    </row>
    <row r="28" spans="1:12" ht="12.75" customHeight="1">
      <c r="A28" s="28"/>
      <c r="B28" s="21"/>
      <c r="C28" s="196">
        <v>0.8</v>
      </c>
      <c r="D28" s="195">
        <v>3</v>
      </c>
      <c r="E28" s="195">
        <v>5</v>
      </c>
      <c r="F28" s="195">
        <f>Max!$B$4*C28</f>
        <v>176</v>
      </c>
      <c r="G28" s="188"/>
      <c r="H28" s="189"/>
      <c r="I28" s="188"/>
      <c r="J28" s="189"/>
      <c r="K28" s="188">
        <f>D28*E28</f>
        <v>15</v>
      </c>
      <c r="L28" s="190">
        <f>F28*K28</f>
        <v>2640</v>
      </c>
    </row>
    <row r="29" spans="1:12" ht="12.75" customHeight="1">
      <c r="A29" s="26">
        <v>2</v>
      </c>
      <c r="B29" s="13" t="s">
        <v>107</v>
      </c>
      <c r="C29" s="192">
        <v>0.5</v>
      </c>
      <c r="D29" s="191">
        <v>5</v>
      </c>
      <c r="E29" s="191">
        <v>1</v>
      </c>
      <c r="F29" s="191">
        <f>Max!$B$3*C29</f>
        <v>100</v>
      </c>
      <c r="G29" s="188"/>
      <c r="H29" s="189"/>
      <c r="I29" s="188">
        <f aca="true" t="shared" si="0" ref="I29:I41">D29*E29</f>
        <v>5</v>
      </c>
      <c r="J29" s="189">
        <f aca="true" t="shared" si="1" ref="J29:J41">F29*I29</f>
        <v>500</v>
      </c>
      <c r="K29" s="188"/>
      <c r="L29" s="190"/>
    </row>
    <row r="30" spans="1:12" ht="12.75" customHeight="1">
      <c r="A30" s="26"/>
      <c r="B30" s="13"/>
      <c r="C30" s="192">
        <v>0.6</v>
      </c>
      <c r="D30" s="191">
        <v>5</v>
      </c>
      <c r="E30" s="191">
        <v>1</v>
      </c>
      <c r="F30" s="191">
        <f>Max!$B$3*C30</f>
        <v>120</v>
      </c>
      <c r="G30" s="188"/>
      <c r="H30" s="189"/>
      <c r="I30" s="188">
        <f t="shared" si="0"/>
        <v>5</v>
      </c>
      <c r="J30" s="189">
        <f t="shared" si="1"/>
        <v>600</v>
      </c>
      <c r="K30" s="188"/>
      <c r="L30" s="190"/>
    </row>
    <row r="31" spans="1:12" ht="12.75" customHeight="1">
      <c r="A31" s="26"/>
      <c r="B31" s="13"/>
      <c r="C31" s="192">
        <v>0.7</v>
      </c>
      <c r="D31" s="191">
        <v>4</v>
      </c>
      <c r="E31" s="191">
        <v>2</v>
      </c>
      <c r="F31" s="191">
        <f>Max!$B$3*C31</f>
        <v>140</v>
      </c>
      <c r="G31" s="188"/>
      <c r="H31" s="189"/>
      <c r="I31" s="188">
        <f t="shared" si="0"/>
        <v>8</v>
      </c>
      <c r="J31" s="189">
        <f t="shared" si="1"/>
        <v>1120</v>
      </c>
      <c r="K31" s="188"/>
      <c r="L31" s="190"/>
    </row>
    <row r="32" spans="1:12" ht="12.75" customHeight="1">
      <c r="A32" s="26"/>
      <c r="B32" s="13"/>
      <c r="C32" s="192">
        <v>0.75</v>
      </c>
      <c r="D32" s="191">
        <v>3</v>
      </c>
      <c r="E32" s="191">
        <v>2</v>
      </c>
      <c r="F32" s="191">
        <f>Max!$B$3*C32</f>
        <v>150</v>
      </c>
      <c r="G32" s="188"/>
      <c r="H32" s="189"/>
      <c r="I32" s="188">
        <f t="shared" si="0"/>
        <v>6</v>
      </c>
      <c r="J32" s="189">
        <f t="shared" si="1"/>
        <v>900</v>
      </c>
      <c r="K32" s="188"/>
      <c r="L32" s="190"/>
    </row>
    <row r="33" spans="1:12" ht="12.75" customHeight="1">
      <c r="A33" s="26"/>
      <c r="B33" s="13"/>
      <c r="C33" s="192">
        <v>0.8</v>
      </c>
      <c r="D33" s="191">
        <v>2</v>
      </c>
      <c r="E33" s="191">
        <v>2</v>
      </c>
      <c r="F33" s="191">
        <f>Max!$B$3*C33</f>
        <v>160</v>
      </c>
      <c r="G33" s="188"/>
      <c r="H33" s="189"/>
      <c r="I33" s="188">
        <f t="shared" si="0"/>
        <v>4</v>
      </c>
      <c r="J33" s="189">
        <f t="shared" si="1"/>
        <v>640</v>
      </c>
      <c r="K33" s="188"/>
      <c r="L33" s="190"/>
    </row>
    <row r="34" spans="1:12" ht="12.75" customHeight="1">
      <c r="A34" s="26"/>
      <c r="B34" s="13"/>
      <c r="C34" s="192">
        <v>0.85</v>
      </c>
      <c r="D34" s="191">
        <v>1</v>
      </c>
      <c r="E34" s="191">
        <v>2</v>
      </c>
      <c r="F34" s="191">
        <f>Max!$B$3*C34</f>
        <v>170</v>
      </c>
      <c r="G34" s="188"/>
      <c r="H34" s="189"/>
      <c r="I34" s="188">
        <f t="shared" si="0"/>
        <v>2</v>
      </c>
      <c r="J34" s="189">
        <f t="shared" si="1"/>
        <v>340</v>
      </c>
      <c r="K34" s="188"/>
      <c r="L34" s="190"/>
    </row>
    <row r="35" spans="1:12" ht="12.75" customHeight="1">
      <c r="A35" s="26"/>
      <c r="B35" s="13"/>
      <c r="C35" s="192">
        <v>0.8</v>
      </c>
      <c r="D35" s="191">
        <v>2</v>
      </c>
      <c r="E35" s="191">
        <v>2</v>
      </c>
      <c r="F35" s="191">
        <f>Max!$B$3*C35</f>
        <v>160</v>
      </c>
      <c r="G35" s="188"/>
      <c r="H35" s="189"/>
      <c r="I35" s="188">
        <f t="shared" si="0"/>
        <v>4</v>
      </c>
      <c r="J35" s="189">
        <f t="shared" si="1"/>
        <v>640</v>
      </c>
      <c r="K35" s="188"/>
      <c r="L35" s="190"/>
    </row>
    <row r="36" spans="1:12" ht="12.75" customHeight="1">
      <c r="A36" s="26"/>
      <c r="B36" s="13"/>
      <c r="C36" s="192">
        <v>0.75</v>
      </c>
      <c r="D36" s="191">
        <v>3</v>
      </c>
      <c r="E36" s="191">
        <v>2</v>
      </c>
      <c r="F36" s="191">
        <f>Max!$B$3*C36</f>
        <v>150</v>
      </c>
      <c r="G36" s="188"/>
      <c r="H36" s="189"/>
      <c r="I36" s="188">
        <f t="shared" si="0"/>
        <v>6</v>
      </c>
      <c r="J36" s="189">
        <f t="shared" si="1"/>
        <v>900</v>
      </c>
      <c r="K36" s="188"/>
      <c r="L36" s="190"/>
    </row>
    <row r="37" spans="1:12" ht="12.75" customHeight="1">
      <c r="A37" s="26"/>
      <c r="B37" s="13"/>
      <c r="C37" s="192">
        <v>0.7</v>
      </c>
      <c r="D37" s="191">
        <v>4</v>
      </c>
      <c r="E37" s="191">
        <v>1</v>
      </c>
      <c r="F37" s="191">
        <f>Max!$B$3*C37</f>
        <v>140</v>
      </c>
      <c r="G37" s="188"/>
      <c r="H37" s="189"/>
      <c r="I37" s="188">
        <f t="shared" si="0"/>
        <v>4</v>
      </c>
      <c r="J37" s="189">
        <f t="shared" si="1"/>
        <v>560</v>
      </c>
      <c r="K37" s="188"/>
      <c r="L37" s="190"/>
    </row>
    <row r="38" spans="1:12" ht="12.75" customHeight="1">
      <c r="A38" s="26"/>
      <c r="B38" s="13"/>
      <c r="C38" s="192">
        <v>0.65</v>
      </c>
      <c r="D38" s="191">
        <v>6</v>
      </c>
      <c r="E38" s="191">
        <v>1</v>
      </c>
      <c r="F38" s="191">
        <f>Max!$B$3*C38</f>
        <v>130</v>
      </c>
      <c r="G38" s="188"/>
      <c r="H38" s="189"/>
      <c r="I38" s="188">
        <f t="shared" si="0"/>
        <v>6</v>
      </c>
      <c r="J38" s="189">
        <f t="shared" si="1"/>
        <v>780</v>
      </c>
      <c r="K38" s="188"/>
      <c r="L38" s="190"/>
    </row>
    <row r="39" spans="1:12" ht="12.75" customHeight="1">
      <c r="A39" s="26"/>
      <c r="B39" s="13"/>
      <c r="C39" s="192">
        <v>0.6</v>
      </c>
      <c r="D39" s="191">
        <v>8</v>
      </c>
      <c r="E39" s="191">
        <v>1</v>
      </c>
      <c r="F39" s="191">
        <f>Max!$B$3*C39</f>
        <v>120</v>
      </c>
      <c r="G39" s="188"/>
      <c r="H39" s="189"/>
      <c r="I39" s="188">
        <f t="shared" si="0"/>
        <v>8</v>
      </c>
      <c r="J39" s="189">
        <f t="shared" si="1"/>
        <v>960</v>
      </c>
      <c r="K39" s="188"/>
      <c r="L39" s="190"/>
    </row>
    <row r="40" spans="1:12" ht="12.75" customHeight="1">
      <c r="A40" s="26"/>
      <c r="B40" s="13"/>
      <c r="C40" s="192">
        <v>0.55</v>
      </c>
      <c r="D40" s="191">
        <v>10</v>
      </c>
      <c r="E40" s="191">
        <v>1</v>
      </c>
      <c r="F40" s="191">
        <f>Max!$B$3*C40</f>
        <v>110.00000000000001</v>
      </c>
      <c r="G40" s="188"/>
      <c r="H40" s="189"/>
      <c r="I40" s="188">
        <f t="shared" si="0"/>
        <v>10</v>
      </c>
      <c r="J40" s="189">
        <f t="shared" si="1"/>
        <v>1100.0000000000002</v>
      </c>
      <c r="K40" s="188"/>
      <c r="L40" s="190"/>
    </row>
    <row r="41" spans="1:12" ht="12.75" customHeight="1">
      <c r="A41" s="26"/>
      <c r="B41" s="13"/>
      <c r="C41" s="192">
        <v>0.5</v>
      </c>
      <c r="D41" s="200">
        <v>12</v>
      </c>
      <c r="E41" s="191">
        <v>1</v>
      </c>
      <c r="F41" s="191">
        <f>Max!$B$3*C41</f>
        <v>100</v>
      </c>
      <c r="G41" s="188"/>
      <c r="H41" s="189"/>
      <c r="I41" s="188">
        <f t="shared" si="0"/>
        <v>12</v>
      </c>
      <c r="J41" s="189">
        <f t="shared" si="1"/>
        <v>1200</v>
      </c>
      <c r="K41" s="188"/>
      <c r="L41" s="190"/>
    </row>
    <row r="42" spans="1:12" ht="12.75" customHeight="1">
      <c r="A42" s="44">
        <v>3</v>
      </c>
      <c r="B42" s="45" t="s">
        <v>73</v>
      </c>
      <c r="C42" s="198"/>
      <c r="D42" s="199">
        <v>4</v>
      </c>
      <c r="E42" s="199">
        <v>6</v>
      </c>
      <c r="F42" s="199"/>
      <c r="G42" s="188"/>
      <c r="H42" s="189"/>
      <c r="I42" s="188"/>
      <c r="J42" s="189"/>
      <c r="K42" s="188"/>
      <c r="L42" s="190"/>
    </row>
    <row r="43" spans="1:12" ht="12.75" customHeight="1">
      <c r="A43" s="28">
        <v>4</v>
      </c>
      <c r="B43" s="21" t="s">
        <v>69</v>
      </c>
      <c r="C43" s="196">
        <v>0.6</v>
      </c>
      <c r="D43" s="195">
        <v>5</v>
      </c>
      <c r="E43" s="195">
        <v>1</v>
      </c>
      <c r="F43" s="195">
        <f>Max!$B$4*C43</f>
        <v>132</v>
      </c>
      <c r="G43" s="188"/>
      <c r="H43" s="189"/>
      <c r="I43" s="188"/>
      <c r="J43" s="189"/>
      <c r="K43" s="188">
        <f>D43*E43</f>
        <v>5</v>
      </c>
      <c r="L43" s="190">
        <f>F43*K43</f>
        <v>660</v>
      </c>
    </row>
    <row r="44" spans="1:12" ht="12.75" customHeight="1">
      <c r="A44" s="28"/>
      <c r="B44" s="21"/>
      <c r="C44" s="196">
        <v>0.7</v>
      </c>
      <c r="D44" s="195">
        <v>4</v>
      </c>
      <c r="E44" s="195">
        <v>2</v>
      </c>
      <c r="F44" s="195">
        <f>Max!$B$4*C44</f>
        <v>154</v>
      </c>
      <c r="G44" s="188"/>
      <c r="H44" s="189"/>
      <c r="I44" s="188"/>
      <c r="J44" s="189"/>
      <c r="K44" s="188">
        <f>D44*E44</f>
        <v>8</v>
      </c>
      <c r="L44" s="190">
        <f>F44*K44</f>
        <v>1232</v>
      </c>
    </row>
    <row r="45" spans="1:12" ht="12.75" customHeight="1">
      <c r="A45" s="28"/>
      <c r="B45" s="21"/>
      <c r="C45" s="196">
        <v>0.8</v>
      </c>
      <c r="D45" s="201">
        <v>3</v>
      </c>
      <c r="E45" s="195">
        <v>3</v>
      </c>
      <c r="F45" s="195">
        <f>Max!$B$4*C45</f>
        <v>176</v>
      </c>
      <c r="G45" s="188"/>
      <c r="H45" s="189"/>
      <c r="I45" s="188"/>
      <c r="J45" s="189"/>
      <c r="K45" s="188">
        <f>D45*E45</f>
        <v>9</v>
      </c>
      <c r="L45" s="190">
        <f>F45*K45</f>
        <v>1584</v>
      </c>
    </row>
    <row r="46" spans="1:12" ht="12.75" customHeight="1">
      <c r="A46" s="28"/>
      <c r="B46" s="21"/>
      <c r="C46" s="196">
        <v>0.9</v>
      </c>
      <c r="D46" s="195">
        <v>2</v>
      </c>
      <c r="E46" s="195">
        <v>4</v>
      </c>
      <c r="F46" s="195">
        <f>Max!$B$4*C46</f>
        <v>198</v>
      </c>
      <c r="G46" s="188"/>
      <c r="H46" s="189"/>
      <c r="I46" s="188"/>
      <c r="J46" s="189"/>
      <c r="K46" s="188">
        <f>D46*E46</f>
        <v>8</v>
      </c>
      <c r="L46" s="190">
        <f>F46*K46</f>
        <v>1584</v>
      </c>
    </row>
    <row r="47" spans="1:12" ht="12.75" customHeight="1">
      <c r="A47" s="27">
        <v>5</v>
      </c>
      <c r="B47" s="17" t="s">
        <v>70</v>
      </c>
      <c r="C47" s="194"/>
      <c r="D47" s="202">
        <v>5</v>
      </c>
      <c r="E47" s="193">
        <v>5</v>
      </c>
      <c r="F47" s="193"/>
      <c r="G47" s="188"/>
      <c r="H47" s="189"/>
      <c r="I47" s="188"/>
      <c r="J47" s="189"/>
      <c r="K47" s="188"/>
      <c r="L47" s="190"/>
    </row>
    <row r="48" spans="1:12" ht="12.75" customHeight="1">
      <c r="A48" s="27">
        <v>6</v>
      </c>
      <c r="B48" s="17" t="s">
        <v>10</v>
      </c>
      <c r="C48" s="194"/>
      <c r="D48" s="193">
        <v>10</v>
      </c>
      <c r="E48" s="193">
        <v>3</v>
      </c>
      <c r="F48" s="193"/>
      <c r="G48" s="188"/>
      <c r="H48" s="189"/>
      <c r="I48" s="188"/>
      <c r="J48" s="189"/>
      <c r="K48" s="188"/>
      <c r="L48" s="190"/>
    </row>
    <row r="49" spans="3:12" ht="12.75" customHeight="1">
      <c r="C49" s="182"/>
      <c r="D49" s="180"/>
      <c r="E49" s="180"/>
      <c r="F49" s="180"/>
      <c r="G49" s="188"/>
      <c r="H49" s="189"/>
      <c r="I49" s="188"/>
      <c r="J49" s="189"/>
      <c r="K49" s="188"/>
      <c r="L49" s="190"/>
    </row>
    <row r="50" spans="1:12" ht="12.75" customHeight="1">
      <c r="A50" s="4" t="s">
        <v>102</v>
      </c>
      <c r="C50" s="7" t="s">
        <v>8</v>
      </c>
      <c r="D50" s="179" t="s">
        <v>6</v>
      </c>
      <c r="E50" s="179" t="s">
        <v>7</v>
      </c>
      <c r="F50" s="29" t="s">
        <v>9</v>
      </c>
      <c r="G50" s="188"/>
      <c r="H50" s="189"/>
      <c r="I50" s="188"/>
      <c r="J50" s="189"/>
      <c r="K50" s="188"/>
      <c r="L50" s="190"/>
    </row>
    <row r="51" spans="1:12" ht="12.75" customHeight="1">
      <c r="A51" s="25">
        <v>1</v>
      </c>
      <c r="B51" s="9" t="s">
        <v>4</v>
      </c>
      <c r="C51" s="184">
        <v>0.5</v>
      </c>
      <c r="D51" s="203">
        <v>5</v>
      </c>
      <c r="E51" s="183">
        <v>1</v>
      </c>
      <c r="F51" s="183">
        <f>Max!$B$2*C51</f>
        <v>105</v>
      </c>
      <c r="G51" s="188">
        <f>D51*E51</f>
        <v>5</v>
      </c>
      <c r="H51" s="189">
        <f>F51*G51</f>
        <v>525</v>
      </c>
      <c r="I51" s="188"/>
      <c r="J51" s="189"/>
      <c r="K51" s="188"/>
      <c r="L51" s="190"/>
    </row>
    <row r="52" spans="1:12" ht="12.75" customHeight="1">
      <c r="A52" s="25"/>
      <c r="B52" s="9"/>
      <c r="C52" s="184">
        <v>0.6</v>
      </c>
      <c r="D52" s="203">
        <v>4</v>
      </c>
      <c r="E52" s="183">
        <v>2</v>
      </c>
      <c r="F52" s="183">
        <f>Max!$B$2*C52</f>
        <v>126</v>
      </c>
      <c r="G52" s="188">
        <f>D52*E52</f>
        <v>8</v>
      </c>
      <c r="H52" s="189">
        <f>F52*G52</f>
        <v>1008</v>
      </c>
      <c r="I52" s="188"/>
      <c r="J52" s="189"/>
      <c r="K52" s="188"/>
      <c r="L52" s="190"/>
    </row>
    <row r="53" spans="1:12" ht="12.75" customHeight="1">
      <c r="A53" s="25"/>
      <c r="B53" s="9"/>
      <c r="C53" s="184">
        <v>0.7</v>
      </c>
      <c r="D53" s="203">
        <v>3</v>
      </c>
      <c r="E53" s="183">
        <v>2</v>
      </c>
      <c r="F53" s="183">
        <f>Max!$B$2*C53</f>
        <v>147</v>
      </c>
      <c r="G53" s="188">
        <f>D53*E53</f>
        <v>6</v>
      </c>
      <c r="H53" s="189">
        <f>F53*G53</f>
        <v>882</v>
      </c>
      <c r="I53" s="188"/>
      <c r="J53" s="189"/>
      <c r="K53" s="188"/>
      <c r="L53" s="190"/>
    </row>
    <row r="54" spans="1:12" ht="12.75" customHeight="1">
      <c r="A54" s="25"/>
      <c r="B54" s="9"/>
      <c r="C54" s="184">
        <v>0.8</v>
      </c>
      <c r="D54" s="203">
        <v>3</v>
      </c>
      <c r="E54" s="183">
        <v>5</v>
      </c>
      <c r="F54" s="183">
        <f>Max!$B$2*C54</f>
        <v>168</v>
      </c>
      <c r="G54" s="188">
        <f>D54*E54</f>
        <v>15</v>
      </c>
      <c r="H54" s="189">
        <f>F54*G54</f>
        <v>2520</v>
      </c>
      <c r="I54" s="188"/>
      <c r="J54" s="189"/>
      <c r="K54" s="188"/>
      <c r="L54" s="190"/>
    </row>
    <row r="55" spans="1:12" ht="12.75" customHeight="1">
      <c r="A55" s="26">
        <v>2</v>
      </c>
      <c r="B55" s="13" t="s">
        <v>107</v>
      </c>
      <c r="C55" s="192">
        <v>0.5</v>
      </c>
      <c r="D55" s="191">
        <v>5</v>
      </c>
      <c r="E55" s="191">
        <v>1</v>
      </c>
      <c r="F55" s="191">
        <f>Max!$B$3*C55</f>
        <v>100</v>
      </c>
      <c r="G55" s="188"/>
      <c r="H55" s="189"/>
      <c r="I55" s="188">
        <f>D55*E55</f>
        <v>5</v>
      </c>
      <c r="J55" s="189">
        <f>F55*I55</f>
        <v>500</v>
      </c>
      <c r="K55" s="188"/>
      <c r="L55" s="190"/>
    </row>
    <row r="56" spans="1:12" ht="12.75" customHeight="1">
      <c r="A56" s="26"/>
      <c r="B56" s="13"/>
      <c r="C56" s="192">
        <v>0.6</v>
      </c>
      <c r="D56" s="191">
        <v>4</v>
      </c>
      <c r="E56" s="191">
        <v>2</v>
      </c>
      <c r="F56" s="191">
        <f>Max!$B$3*C56</f>
        <v>120</v>
      </c>
      <c r="G56" s="188"/>
      <c r="H56" s="189"/>
      <c r="I56" s="188">
        <f>D56*E56</f>
        <v>8</v>
      </c>
      <c r="J56" s="189">
        <f>F56*I56</f>
        <v>960</v>
      </c>
      <c r="K56" s="188"/>
      <c r="L56" s="190"/>
    </row>
    <row r="57" spans="1:12" ht="12.75" customHeight="1">
      <c r="A57" s="26"/>
      <c r="B57" s="13"/>
      <c r="C57" s="192">
        <v>0.7</v>
      </c>
      <c r="D57" s="191">
        <v>3</v>
      </c>
      <c r="E57" s="191">
        <v>2</v>
      </c>
      <c r="F57" s="191">
        <f>Max!$B$3*C57</f>
        <v>140</v>
      </c>
      <c r="G57" s="188"/>
      <c r="H57" s="189"/>
      <c r="I57" s="188">
        <f>D57*E57</f>
        <v>6</v>
      </c>
      <c r="J57" s="189">
        <f>F57*I57</f>
        <v>840</v>
      </c>
      <c r="K57" s="188"/>
      <c r="L57" s="190"/>
    </row>
    <row r="58" spans="1:12" ht="12.75" customHeight="1">
      <c r="A58" s="26"/>
      <c r="B58" s="13"/>
      <c r="C58" s="192">
        <v>0.8</v>
      </c>
      <c r="D58" s="191">
        <v>2</v>
      </c>
      <c r="E58" s="191">
        <v>6</v>
      </c>
      <c r="F58" s="191">
        <f>Max!$B$3*C58</f>
        <v>160</v>
      </c>
      <c r="G58" s="188"/>
      <c r="H58" s="189"/>
      <c r="I58" s="188">
        <f>D58*E58</f>
        <v>12</v>
      </c>
      <c r="J58" s="189">
        <f>F58*I58</f>
        <v>1920</v>
      </c>
      <c r="K58" s="188"/>
      <c r="L58" s="190"/>
    </row>
    <row r="59" spans="1:12" s="209" customFormat="1" ht="12.75" customHeight="1">
      <c r="A59" s="44">
        <v>3</v>
      </c>
      <c r="B59" s="45" t="s">
        <v>72</v>
      </c>
      <c r="C59" s="198"/>
      <c r="D59" s="205">
        <v>6</v>
      </c>
      <c r="E59" s="199">
        <v>5</v>
      </c>
      <c r="F59" s="199"/>
      <c r="G59" s="206"/>
      <c r="H59" s="207"/>
      <c r="I59" s="206"/>
      <c r="J59" s="207"/>
      <c r="K59" s="206"/>
      <c r="L59" s="208"/>
    </row>
    <row r="60" spans="1:12" ht="12.75" customHeight="1">
      <c r="A60" s="25">
        <v>4</v>
      </c>
      <c r="B60" s="9" t="s">
        <v>4</v>
      </c>
      <c r="C60" s="184">
        <v>0.5</v>
      </c>
      <c r="D60" s="203">
        <v>5</v>
      </c>
      <c r="E60" s="183">
        <v>1</v>
      </c>
      <c r="F60" s="183">
        <f>Max!$B$2*C60</f>
        <v>105</v>
      </c>
      <c r="G60" s="188">
        <f>D60*E60</f>
        <v>5</v>
      </c>
      <c r="H60" s="189">
        <f>F60*G60</f>
        <v>525</v>
      </c>
      <c r="I60" s="188"/>
      <c r="J60" s="189"/>
      <c r="K60" s="188"/>
      <c r="L60" s="190"/>
    </row>
    <row r="61" spans="1:12" ht="12.75" customHeight="1">
      <c r="A61" s="25"/>
      <c r="B61" s="9"/>
      <c r="C61" s="184">
        <v>0.6</v>
      </c>
      <c r="D61" s="203">
        <v>5</v>
      </c>
      <c r="E61" s="183">
        <v>2</v>
      </c>
      <c r="F61" s="183">
        <f>Max!$B$2*C61</f>
        <v>126</v>
      </c>
      <c r="G61" s="188">
        <f>D61*E61</f>
        <v>10</v>
      </c>
      <c r="H61" s="189">
        <f>F61*G61</f>
        <v>1260</v>
      </c>
      <c r="I61" s="188"/>
      <c r="J61" s="189"/>
      <c r="K61" s="188"/>
      <c r="L61" s="190"/>
    </row>
    <row r="62" spans="1:12" ht="12.75" customHeight="1">
      <c r="A62" s="25"/>
      <c r="B62" s="9"/>
      <c r="C62" s="184">
        <v>0.7</v>
      </c>
      <c r="D62" s="203">
        <v>4</v>
      </c>
      <c r="E62" s="183">
        <v>4</v>
      </c>
      <c r="F62" s="183">
        <f>Max!$B$2*C62</f>
        <v>147</v>
      </c>
      <c r="G62" s="188">
        <f>D62*E62</f>
        <v>16</v>
      </c>
      <c r="H62" s="189">
        <f>F62*G62</f>
        <v>2352</v>
      </c>
      <c r="I62" s="188"/>
      <c r="J62" s="189"/>
      <c r="K62" s="188"/>
      <c r="L62" s="190"/>
    </row>
    <row r="63" spans="1:12" ht="12.75" customHeight="1">
      <c r="A63" s="27">
        <v>5</v>
      </c>
      <c r="B63" s="17" t="s">
        <v>71</v>
      </c>
      <c r="C63" s="194"/>
      <c r="D63" s="193">
        <v>10</v>
      </c>
      <c r="E63" s="193">
        <v>5</v>
      </c>
      <c r="F63" s="193"/>
      <c r="G63" s="188"/>
      <c r="H63" s="189"/>
      <c r="I63" s="188"/>
      <c r="J63" s="189"/>
      <c r="K63" s="188"/>
      <c r="L63" s="190"/>
    </row>
    <row r="64" spans="1:12" ht="12.75" customHeight="1">
      <c r="A64" s="50">
        <v>6</v>
      </c>
      <c r="B64" s="51" t="s">
        <v>88</v>
      </c>
      <c r="C64" s="53"/>
      <c r="D64" s="52">
        <v>5</v>
      </c>
      <c r="E64" s="54">
        <v>5</v>
      </c>
      <c r="F64" s="54"/>
      <c r="G64" s="188"/>
      <c r="H64" s="189"/>
      <c r="I64" s="188"/>
      <c r="J64" s="189"/>
      <c r="K64" s="188"/>
      <c r="L64" s="190"/>
    </row>
    <row r="65" spans="3:12" ht="12.75" customHeight="1">
      <c r="C65" s="7"/>
      <c r="D65" s="29"/>
      <c r="E65" s="29"/>
      <c r="F65" s="29"/>
      <c r="G65" s="188"/>
      <c r="H65" s="189"/>
      <c r="I65" s="188"/>
      <c r="J65" s="189"/>
      <c r="K65" s="188"/>
      <c r="L65" s="190"/>
    </row>
    <row r="66" spans="3:13" ht="12.75" customHeight="1">
      <c r="C66" s="182"/>
      <c r="D66" s="180"/>
      <c r="E66" s="180"/>
      <c r="F66" s="180"/>
      <c r="G66" s="177">
        <f aca="true" t="shared" si="2" ref="G66:L66">SUM(G7:G65)</f>
        <v>119</v>
      </c>
      <c r="H66" s="178">
        <f t="shared" si="2"/>
        <v>16989</v>
      </c>
      <c r="I66" s="177">
        <f t="shared" si="2"/>
        <v>180</v>
      </c>
      <c r="J66" s="178">
        <f t="shared" si="2"/>
        <v>23760</v>
      </c>
      <c r="K66" s="177">
        <f t="shared" si="2"/>
        <v>63</v>
      </c>
      <c r="L66" s="178">
        <f t="shared" si="2"/>
        <v>10120</v>
      </c>
      <c r="M66" s="176"/>
    </row>
    <row r="67" spans="1:12" ht="12.75" customHeight="1">
      <c r="A67" s="4" t="s">
        <v>14</v>
      </c>
      <c r="B67" s="4"/>
      <c r="C67" s="182"/>
      <c r="D67" s="180"/>
      <c r="E67" s="180"/>
      <c r="F67" s="180"/>
      <c r="G67" s="188"/>
      <c r="H67" s="189"/>
      <c r="I67" s="188"/>
      <c r="J67" s="189"/>
      <c r="K67" s="188"/>
      <c r="L67" s="190"/>
    </row>
    <row r="68" spans="1:12" ht="12.75" customHeight="1">
      <c r="A68" s="4" t="s">
        <v>100</v>
      </c>
      <c r="C68" s="7" t="s">
        <v>8</v>
      </c>
      <c r="D68" s="217" t="s">
        <v>6</v>
      </c>
      <c r="E68" s="217" t="s">
        <v>7</v>
      </c>
      <c r="F68" s="29" t="s">
        <v>9</v>
      </c>
      <c r="G68" s="188"/>
      <c r="H68" s="189"/>
      <c r="I68" s="188"/>
      <c r="J68" s="189"/>
      <c r="K68" s="188"/>
      <c r="L68" s="190"/>
    </row>
    <row r="69" spans="1:12" ht="12.75" customHeight="1">
      <c r="A69" s="25">
        <v>1</v>
      </c>
      <c r="B69" s="9" t="s">
        <v>4</v>
      </c>
      <c r="C69" s="184">
        <v>0.5</v>
      </c>
      <c r="D69" s="203">
        <v>5</v>
      </c>
      <c r="E69" s="183">
        <v>1</v>
      </c>
      <c r="F69" s="183">
        <f>Max!$B$2*C69</f>
        <v>105</v>
      </c>
      <c r="G69" s="188">
        <f>D69*E69</f>
        <v>5</v>
      </c>
      <c r="H69" s="189">
        <f>F69*G69</f>
        <v>525</v>
      </c>
      <c r="I69" s="188"/>
      <c r="J69" s="189"/>
      <c r="K69" s="188"/>
      <c r="L69" s="190"/>
    </row>
    <row r="70" spans="1:12" ht="12.75" customHeight="1">
      <c r="A70" s="25"/>
      <c r="B70" s="9"/>
      <c r="C70" s="184">
        <v>0.6</v>
      </c>
      <c r="D70" s="203">
        <v>4</v>
      </c>
      <c r="E70" s="183">
        <v>2</v>
      </c>
      <c r="F70" s="183">
        <f>Max!$B$2*C70</f>
        <v>126</v>
      </c>
      <c r="G70" s="188">
        <f>D70*E70</f>
        <v>8</v>
      </c>
      <c r="H70" s="189">
        <f>F70*G70</f>
        <v>1008</v>
      </c>
      <c r="I70" s="188"/>
      <c r="J70" s="189"/>
      <c r="K70" s="188"/>
      <c r="L70" s="190"/>
    </row>
    <row r="71" spans="1:12" ht="12.75" customHeight="1">
      <c r="A71" s="25"/>
      <c r="B71" s="9"/>
      <c r="C71" s="184">
        <v>0.7</v>
      </c>
      <c r="D71" s="203">
        <v>3</v>
      </c>
      <c r="E71" s="183">
        <v>2</v>
      </c>
      <c r="F71" s="183">
        <f>Max!$B$2*C71</f>
        <v>147</v>
      </c>
      <c r="G71" s="188">
        <f>D71*E71</f>
        <v>6</v>
      </c>
      <c r="H71" s="189">
        <f>F71*G71</f>
        <v>882</v>
      </c>
      <c r="I71" s="188"/>
      <c r="J71" s="189"/>
      <c r="K71" s="188"/>
      <c r="L71" s="190"/>
    </row>
    <row r="72" spans="1:12" ht="12.75" customHeight="1">
      <c r="A72" s="25"/>
      <c r="B72" s="9"/>
      <c r="C72" s="184">
        <v>0.8</v>
      </c>
      <c r="D72" s="203">
        <v>2</v>
      </c>
      <c r="E72" s="183">
        <v>2</v>
      </c>
      <c r="F72" s="183">
        <f>Max!$B$2*C72</f>
        <v>168</v>
      </c>
      <c r="G72" s="188">
        <f>D72*E72</f>
        <v>4</v>
      </c>
      <c r="H72" s="189">
        <f>F72*G72</f>
        <v>672</v>
      </c>
      <c r="I72" s="188"/>
      <c r="J72" s="189"/>
      <c r="K72" s="188"/>
      <c r="L72" s="190"/>
    </row>
    <row r="73" spans="1:12" ht="12.75" customHeight="1">
      <c r="A73" s="25"/>
      <c r="B73" s="9"/>
      <c r="C73" s="184">
        <v>0.9</v>
      </c>
      <c r="D73" s="203">
        <v>1</v>
      </c>
      <c r="E73" s="183">
        <v>3</v>
      </c>
      <c r="F73" s="183">
        <f>Max!$B$2*C73</f>
        <v>189</v>
      </c>
      <c r="G73" s="188">
        <f>D73*E73</f>
        <v>3</v>
      </c>
      <c r="H73" s="189">
        <f>F73*G73</f>
        <v>567</v>
      </c>
      <c r="I73" s="188"/>
      <c r="J73" s="189"/>
      <c r="K73" s="188"/>
      <c r="L73" s="190"/>
    </row>
    <row r="74" spans="1:12" ht="12.75" customHeight="1">
      <c r="A74" s="26">
        <v>2</v>
      </c>
      <c r="B74" s="13" t="s">
        <v>107</v>
      </c>
      <c r="C74" s="192">
        <v>0.5</v>
      </c>
      <c r="D74" s="200">
        <v>5</v>
      </c>
      <c r="E74" s="191">
        <v>1</v>
      </c>
      <c r="F74" s="191">
        <f>Max!$B$3*C74</f>
        <v>100</v>
      </c>
      <c r="G74" s="188"/>
      <c r="H74" s="189"/>
      <c r="I74" s="188">
        <f>D74*E74</f>
        <v>5</v>
      </c>
      <c r="J74" s="189">
        <f>F74*I74</f>
        <v>500</v>
      </c>
      <c r="K74" s="188"/>
      <c r="L74" s="190"/>
    </row>
    <row r="75" spans="1:12" ht="12.75" customHeight="1">
      <c r="A75" s="26"/>
      <c r="B75" s="13"/>
      <c r="C75" s="192">
        <v>0.6</v>
      </c>
      <c r="D75" s="200">
        <v>4</v>
      </c>
      <c r="E75" s="191">
        <v>1</v>
      </c>
      <c r="F75" s="191">
        <f>Max!$B$3*C75</f>
        <v>120</v>
      </c>
      <c r="G75" s="188"/>
      <c r="H75" s="189"/>
      <c r="I75" s="188">
        <f>D75*E75</f>
        <v>4</v>
      </c>
      <c r="J75" s="189">
        <f>F75*I75</f>
        <v>480</v>
      </c>
      <c r="K75" s="188"/>
      <c r="L75" s="190"/>
    </row>
    <row r="76" spans="1:12" ht="12.75" customHeight="1">
      <c r="A76" s="26"/>
      <c r="B76" s="13"/>
      <c r="C76" s="192">
        <v>0.7</v>
      </c>
      <c r="D76" s="200">
        <v>3</v>
      </c>
      <c r="E76" s="191">
        <v>2</v>
      </c>
      <c r="F76" s="191">
        <f>Max!$B$3*C76</f>
        <v>140</v>
      </c>
      <c r="G76" s="188"/>
      <c r="H76" s="189"/>
      <c r="I76" s="188">
        <f>D76*E76</f>
        <v>6</v>
      </c>
      <c r="J76" s="189">
        <f>F76*I76</f>
        <v>840</v>
      </c>
      <c r="K76" s="188"/>
      <c r="L76" s="190"/>
    </row>
    <row r="77" spans="1:12" ht="12.75" customHeight="1">
      <c r="A77" s="26"/>
      <c r="B77" s="13"/>
      <c r="C77" s="192">
        <v>0.8</v>
      </c>
      <c r="D77" s="200">
        <v>2</v>
      </c>
      <c r="E77" s="191">
        <v>6</v>
      </c>
      <c r="F77" s="191">
        <f>Max!$B$3*C77</f>
        <v>160</v>
      </c>
      <c r="G77" s="188"/>
      <c r="H77" s="189"/>
      <c r="I77" s="188">
        <f>D77*E77</f>
        <v>12</v>
      </c>
      <c r="J77" s="189">
        <f>F77*I77</f>
        <v>1920</v>
      </c>
      <c r="K77" s="188"/>
      <c r="L77" s="190"/>
    </row>
    <row r="78" spans="1:12" ht="12.75" customHeight="1">
      <c r="A78" s="27">
        <v>3</v>
      </c>
      <c r="B78" s="17" t="s">
        <v>73</v>
      </c>
      <c r="C78" s="194"/>
      <c r="D78" s="193">
        <v>10</v>
      </c>
      <c r="E78" s="193">
        <v>5</v>
      </c>
      <c r="F78" s="193"/>
      <c r="G78" s="188"/>
      <c r="H78" s="189"/>
      <c r="I78" s="188"/>
      <c r="J78" s="189"/>
      <c r="K78" s="188"/>
      <c r="L78" s="190"/>
    </row>
    <row r="79" spans="1:12" ht="12.75" customHeight="1">
      <c r="A79" s="27">
        <v>4</v>
      </c>
      <c r="B79" s="17" t="s">
        <v>74</v>
      </c>
      <c r="C79" s="194"/>
      <c r="D79" s="193">
        <v>10</v>
      </c>
      <c r="E79" s="193">
        <v>5</v>
      </c>
      <c r="F79" s="193"/>
      <c r="G79" s="188"/>
      <c r="H79" s="189"/>
      <c r="I79" s="188"/>
      <c r="J79" s="189"/>
      <c r="K79" s="188"/>
      <c r="L79" s="190"/>
    </row>
    <row r="80" spans="1:12" ht="12.75" customHeight="1">
      <c r="A80" s="25">
        <v>5</v>
      </c>
      <c r="B80" s="9" t="s">
        <v>4</v>
      </c>
      <c r="C80" s="184">
        <v>0.5</v>
      </c>
      <c r="D80" s="183">
        <v>5</v>
      </c>
      <c r="E80" s="183">
        <v>1</v>
      </c>
      <c r="F80" s="183">
        <f>Max!$B$2*C80</f>
        <v>105</v>
      </c>
      <c r="G80" s="188">
        <f>D80*E80</f>
        <v>5</v>
      </c>
      <c r="H80" s="189">
        <f>F80*G80</f>
        <v>525</v>
      </c>
      <c r="I80" s="188"/>
      <c r="J80" s="189"/>
      <c r="K80" s="188"/>
      <c r="L80" s="190"/>
    </row>
    <row r="81" spans="1:12" ht="12.75" customHeight="1">
      <c r="A81" s="25"/>
      <c r="B81" s="9"/>
      <c r="C81" s="184">
        <v>0.6</v>
      </c>
      <c r="D81" s="183">
        <v>4</v>
      </c>
      <c r="E81" s="183">
        <v>1</v>
      </c>
      <c r="F81" s="183">
        <f>Max!$B$2*C81</f>
        <v>126</v>
      </c>
      <c r="G81" s="188">
        <f>D81*E81</f>
        <v>4</v>
      </c>
      <c r="H81" s="189">
        <f>F81*G81</f>
        <v>504</v>
      </c>
      <c r="I81" s="188"/>
      <c r="J81" s="189"/>
      <c r="K81" s="188"/>
      <c r="L81" s="190"/>
    </row>
    <row r="82" spans="1:12" ht="12.75" customHeight="1">
      <c r="A82" s="25"/>
      <c r="B82" s="9"/>
      <c r="C82" s="184">
        <v>0.7</v>
      </c>
      <c r="D82" s="183">
        <v>3</v>
      </c>
      <c r="E82" s="183">
        <v>2</v>
      </c>
      <c r="F82" s="183">
        <f>Max!$B$2*C82</f>
        <v>147</v>
      </c>
      <c r="G82" s="188">
        <f>D82*E82</f>
        <v>6</v>
      </c>
      <c r="H82" s="189">
        <f>F82*G82</f>
        <v>882</v>
      </c>
      <c r="I82" s="188"/>
      <c r="J82" s="189"/>
      <c r="K82" s="188"/>
      <c r="L82" s="190"/>
    </row>
    <row r="83" spans="1:12" ht="12.75" customHeight="1">
      <c r="A83" s="25"/>
      <c r="B83" s="9"/>
      <c r="C83" s="184">
        <v>0.8</v>
      </c>
      <c r="D83" s="183">
        <v>2</v>
      </c>
      <c r="E83" s="183">
        <v>4</v>
      </c>
      <c r="F83" s="183">
        <f>Max!$B$2*C83</f>
        <v>168</v>
      </c>
      <c r="G83" s="188">
        <f>D83*E83</f>
        <v>8</v>
      </c>
      <c r="H83" s="189">
        <f>F83*G83</f>
        <v>1344</v>
      </c>
      <c r="I83" s="188"/>
      <c r="J83" s="189"/>
      <c r="K83" s="188"/>
      <c r="L83" s="190"/>
    </row>
    <row r="84" spans="1:12" ht="12.75" customHeight="1">
      <c r="A84" s="50">
        <v>6</v>
      </c>
      <c r="B84" s="51" t="s">
        <v>75</v>
      </c>
      <c r="C84" s="53"/>
      <c r="D84" s="52">
        <v>5</v>
      </c>
      <c r="E84" s="54">
        <v>5</v>
      </c>
      <c r="F84" s="54"/>
      <c r="G84" s="188"/>
      <c r="H84" s="189"/>
      <c r="I84" s="188"/>
      <c r="J84" s="189"/>
      <c r="K84" s="188"/>
      <c r="L84" s="190"/>
    </row>
    <row r="85" spans="3:12" ht="12.75" customHeight="1">
      <c r="C85" s="182"/>
      <c r="D85" s="180"/>
      <c r="E85" s="180"/>
      <c r="F85" s="180"/>
      <c r="G85" s="188"/>
      <c r="H85" s="189"/>
      <c r="I85" s="188"/>
      <c r="J85" s="189"/>
      <c r="K85" s="188"/>
      <c r="L85" s="190"/>
    </row>
    <row r="86" spans="1:12" ht="12.75" customHeight="1">
      <c r="A86" s="4" t="s">
        <v>101</v>
      </c>
      <c r="C86" s="7" t="s">
        <v>8</v>
      </c>
      <c r="D86" s="217" t="s">
        <v>6</v>
      </c>
      <c r="E86" s="217" t="s">
        <v>7</v>
      </c>
      <c r="F86" s="29" t="s">
        <v>9</v>
      </c>
      <c r="G86" s="188"/>
      <c r="H86" s="189"/>
      <c r="I86" s="188"/>
      <c r="J86" s="189"/>
      <c r="K86" s="188"/>
      <c r="L86" s="190"/>
    </row>
    <row r="87" spans="1:12" ht="12.75" customHeight="1">
      <c r="A87" s="28">
        <v>1</v>
      </c>
      <c r="B87" s="21" t="s">
        <v>12</v>
      </c>
      <c r="C87" s="196">
        <v>0.5</v>
      </c>
      <c r="D87" s="201">
        <v>4</v>
      </c>
      <c r="E87" s="195">
        <v>1</v>
      </c>
      <c r="F87" s="195">
        <f>Max!$B$4*C87</f>
        <v>110</v>
      </c>
      <c r="G87" s="188"/>
      <c r="H87" s="189"/>
      <c r="I87" s="188"/>
      <c r="J87" s="189"/>
      <c r="K87" s="188">
        <f>D87*E87</f>
        <v>4</v>
      </c>
      <c r="L87" s="190">
        <f>F87*K87</f>
        <v>440</v>
      </c>
    </row>
    <row r="88" spans="1:12" ht="12.75" customHeight="1">
      <c r="A88" s="28"/>
      <c r="B88" s="21"/>
      <c r="C88" s="196">
        <v>0.6</v>
      </c>
      <c r="D88" s="201">
        <v>4</v>
      </c>
      <c r="E88" s="195">
        <v>2</v>
      </c>
      <c r="F88" s="195">
        <f>Max!$B$4*C88</f>
        <v>132</v>
      </c>
      <c r="G88" s="188"/>
      <c r="H88" s="189"/>
      <c r="I88" s="188"/>
      <c r="J88" s="189"/>
      <c r="K88" s="188">
        <f>D88*E88</f>
        <v>8</v>
      </c>
      <c r="L88" s="190">
        <f>F88*K88</f>
        <v>1056</v>
      </c>
    </row>
    <row r="89" spans="1:12" ht="12.75" customHeight="1">
      <c r="A89" s="28"/>
      <c r="B89" s="21"/>
      <c r="C89" s="196">
        <v>0.7</v>
      </c>
      <c r="D89" s="201">
        <v>3</v>
      </c>
      <c r="E89" s="195">
        <v>2</v>
      </c>
      <c r="F89" s="195">
        <f>Max!$B$4*C89</f>
        <v>154</v>
      </c>
      <c r="G89" s="188"/>
      <c r="H89" s="189"/>
      <c r="I89" s="188"/>
      <c r="J89" s="189"/>
      <c r="K89" s="188">
        <f>D89*E89</f>
        <v>6</v>
      </c>
      <c r="L89" s="190">
        <f>F89*K89</f>
        <v>924</v>
      </c>
    </row>
    <row r="90" spans="1:12" ht="12.75" customHeight="1">
      <c r="A90" s="28"/>
      <c r="B90" s="21"/>
      <c r="C90" s="196">
        <v>0.75</v>
      </c>
      <c r="D90" s="201">
        <v>3</v>
      </c>
      <c r="E90" s="195">
        <v>4</v>
      </c>
      <c r="F90" s="195">
        <f>Max!$B$4*C90</f>
        <v>165</v>
      </c>
      <c r="G90" s="188"/>
      <c r="H90" s="189"/>
      <c r="I90" s="188"/>
      <c r="J90" s="189"/>
      <c r="K90" s="188">
        <f>D90*E90</f>
        <v>12</v>
      </c>
      <c r="L90" s="190">
        <f>F90*K90</f>
        <v>1980</v>
      </c>
    </row>
    <row r="91" spans="1:12" ht="12.75" customHeight="1">
      <c r="A91" s="26">
        <v>2</v>
      </c>
      <c r="B91" s="13" t="s">
        <v>107</v>
      </c>
      <c r="C91" s="192">
        <v>0.5</v>
      </c>
      <c r="D91" s="200">
        <v>5</v>
      </c>
      <c r="E91" s="191">
        <v>1</v>
      </c>
      <c r="F91" s="191">
        <f>Max!$B$3*C91</f>
        <v>100</v>
      </c>
      <c r="G91" s="188"/>
      <c r="H91" s="189"/>
      <c r="I91" s="188">
        <f aca="true" t="shared" si="3" ref="I91:I99">D91*E91</f>
        <v>5</v>
      </c>
      <c r="J91" s="189">
        <f aca="true" t="shared" si="4" ref="J91:J99">F91*I91</f>
        <v>500</v>
      </c>
      <c r="K91" s="188"/>
      <c r="L91" s="190"/>
    </row>
    <row r="92" spans="1:12" ht="12.75" customHeight="1">
      <c r="A92" s="26"/>
      <c r="B92" s="13"/>
      <c r="C92" s="192">
        <v>0.6</v>
      </c>
      <c r="D92" s="200">
        <v>5</v>
      </c>
      <c r="E92" s="191">
        <v>1</v>
      </c>
      <c r="F92" s="191">
        <f>Max!$B$3*C92</f>
        <v>120</v>
      </c>
      <c r="G92" s="188"/>
      <c r="H92" s="189"/>
      <c r="I92" s="188">
        <f t="shared" si="3"/>
        <v>5</v>
      </c>
      <c r="J92" s="189">
        <f t="shared" si="4"/>
        <v>600</v>
      </c>
      <c r="K92" s="188"/>
      <c r="L92" s="190"/>
    </row>
    <row r="93" spans="1:12" ht="12.75" customHeight="1">
      <c r="A93" s="26"/>
      <c r="B93" s="13"/>
      <c r="C93" s="192">
        <v>0.7</v>
      </c>
      <c r="D93" s="200">
        <v>4</v>
      </c>
      <c r="E93" s="191">
        <v>2</v>
      </c>
      <c r="F93" s="191">
        <f>Max!$B$3*C93</f>
        <v>140</v>
      </c>
      <c r="G93" s="188"/>
      <c r="H93" s="189"/>
      <c r="I93" s="188">
        <f t="shared" si="3"/>
        <v>8</v>
      </c>
      <c r="J93" s="189">
        <f t="shared" si="4"/>
        <v>1120</v>
      </c>
      <c r="K93" s="188"/>
      <c r="L93" s="190"/>
    </row>
    <row r="94" spans="1:12" ht="12.75" customHeight="1">
      <c r="A94" s="26"/>
      <c r="B94" s="13"/>
      <c r="C94" s="192">
        <v>0.75</v>
      </c>
      <c r="D94" s="200">
        <v>3</v>
      </c>
      <c r="E94" s="191">
        <v>2</v>
      </c>
      <c r="F94" s="191">
        <f>Max!$B$3*C94</f>
        <v>150</v>
      </c>
      <c r="G94" s="188"/>
      <c r="H94" s="189"/>
      <c r="I94" s="188">
        <f t="shared" si="3"/>
        <v>6</v>
      </c>
      <c r="J94" s="189">
        <f t="shared" si="4"/>
        <v>900</v>
      </c>
      <c r="K94" s="188"/>
      <c r="L94" s="190"/>
    </row>
    <row r="95" spans="1:12" ht="12.75" customHeight="1">
      <c r="A95" s="26"/>
      <c r="B95" s="13"/>
      <c r="C95" s="192">
        <v>0.8</v>
      </c>
      <c r="D95" s="200">
        <v>2</v>
      </c>
      <c r="E95" s="191">
        <v>2</v>
      </c>
      <c r="F95" s="191">
        <f>Max!$B$3*C95</f>
        <v>160</v>
      </c>
      <c r="G95" s="188"/>
      <c r="H95" s="189"/>
      <c r="I95" s="188">
        <f t="shared" si="3"/>
        <v>4</v>
      </c>
      <c r="J95" s="189">
        <f t="shared" si="4"/>
        <v>640</v>
      </c>
      <c r="K95" s="188"/>
      <c r="L95" s="190"/>
    </row>
    <row r="96" spans="1:12" ht="12.75" customHeight="1">
      <c r="A96" s="26"/>
      <c r="B96" s="13"/>
      <c r="C96" s="192">
        <v>0.75</v>
      </c>
      <c r="D96" s="200">
        <v>3</v>
      </c>
      <c r="E96" s="191">
        <v>2</v>
      </c>
      <c r="F96" s="191">
        <f>Max!$B$3*C96</f>
        <v>150</v>
      </c>
      <c r="G96" s="188"/>
      <c r="H96" s="189"/>
      <c r="I96" s="188">
        <f t="shared" si="3"/>
        <v>6</v>
      </c>
      <c r="J96" s="189">
        <f t="shared" si="4"/>
        <v>900</v>
      </c>
      <c r="K96" s="188"/>
      <c r="L96" s="190"/>
    </row>
    <row r="97" spans="1:12" ht="12.75" customHeight="1">
      <c r="A97" s="26"/>
      <c r="B97" s="13"/>
      <c r="C97" s="192">
        <v>0.7</v>
      </c>
      <c r="D97" s="200">
        <v>5</v>
      </c>
      <c r="E97" s="191">
        <v>2</v>
      </c>
      <c r="F97" s="191">
        <f>Max!$B$3*C97</f>
        <v>140</v>
      </c>
      <c r="G97" s="188"/>
      <c r="H97" s="189"/>
      <c r="I97" s="188">
        <f t="shared" si="3"/>
        <v>10</v>
      </c>
      <c r="J97" s="189">
        <f t="shared" si="4"/>
        <v>1400</v>
      </c>
      <c r="K97" s="188"/>
      <c r="L97" s="190"/>
    </row>
    <row r="98" spans="1:12" ht="12.75" customHeight="1">
      <c r="A98" s="26"/>
      <c r="B98" s="13"/>
      <c r="C98" s="192">
        <v>0.6</v>
      </c>
      <c r="D98" s="200">
        <v>7</v>
      </c>
      <c r="E98" s="191">
        <v>1</v>
      </c>
      <c r="F98" s="191">
        <f>Max!$B$3*C98</f>
        <v>120</v>
      </c>
      <c r="G98" s="188"/>
      <c r="H98" s="189"/>
      <c r="I98" s="188">
        <f t="shared" si="3"/>
        <v>7</v>
      </c>
      <c r="J98" s="189">
        <f t="shared" si="4"/>
        <v>840</v>
      </c>
      <c r="K98" s="188"/>
      <c r="L98" s="190"/>
    </row>
    <row r="99" spans="1:12" ht="12.75" customHeight="1">
      <c r="A99" s="26"/>
      <c r="B99" s="13"/>
      <c r="C99" s="192">
        <v>0.5</v>
      </c>
      <c r="D99" s="200">
        <v>9</v>
      </c>
      <c r="E99" s="191">
        <v>1</v>
      </c>
      <c r="F99" s="191">
        <f>Max!$B$3*C99</f>
        <v>100</v>
      </c>
      <c r="G99" s="188"/>
      <c r="H99" s="189"/>
      <c r="I99" s="188">
        <f t="shared" si="3"/>
        <v>9</v>
      </c>
      <c r="J99" s="189">
        <f t="shared" si="4"/>
        <v>900</v>
      </c>
      <c r="K99" s="188"/>
      <c r="L99" s="190"/>
    </row>
    <row r="100" spans="1:12" ht="12.75" customHeight="1">
      <c r="A100" s="27">
        <v>3</v>
      </c>
      <c r="B100" s="17" t="s">
        <v>73</v>
      </c>
      <c r="C100" s="194"/>
      <c r="D100" s="193">
        <v>10</v>
      </c>
      <c r="E100" s="193">
        <v>5</v>
      </c>
      <c r="F100" s="193"/>
      <c r="G100" s="188"/>
      <c r="H100" s="189"/>
      <c r="I100" s="188"/>
      <c r="J100" s="189"/>
      <c r="K100" s="188"/>
      <c r="L100" s="190"/>
    </row>
    <row r="101" spans="1:12" ht="12.75" customHeight="1">
      <c r="A101" s="28">
        <v>4</v>
      </c>
      <c r="B101" s="21" t="s">
        <v>11</v>
      </c>
      <c r="C101" s="196">
        <v>0.5</v>
      </c>
      <c r="D101" s="201">
        <v>4</v>
      </c>
      <c r="E101" s="195">
        <v>1</v>
      </c>
      <c r="F101" s="195">
        <f>Max!$B$4*C101</f>
        <v>110</v>
      </c>
      <c r="G101" s="188"/>
      <c r="H101" s="189"/>
      <c r="I101" s="188"/>
      <c r="J101" s="189"/>
      <c r="K101" s="188">
        <f>D101*E101</f>
        <v>4</v>
      </c>
      <c r="L101" s="190">
        <f>F101*K101</f>
        <v>440</v>
      </c>
    </row>
    <row r="102" spans="1:12" ht="12.75" customHeight="1">
      <c r="A102" s="28"/>
      <c r="B102" s="21"/>
      <c r="C102" s="196">
        <v>0.6</v>
      </c>
      <c r="D102" s="201">
        <v>4</v>
      </c>
      <c r="E102" s="195">
        <v>1</v>
      </c>
      <c r="F102" s="195">
        <f>Max!$B$4*C102</f>
        <v>132</v>
      </c>
      <c r="G102" s="188"/>
      <c r="H102" s="189"/>
      <c r="I102" s="188"/>
      <c r="J102" s="189"/>
      <c r="K102" s="188">
        <f>D102*E102</f>
        <v>4</v>
      </c>
      <c r="L102" s="190">
        <f>F102*K102</f>
        <v>528</v>
      </c>
    </row>
    <row r="103" spans="1:12" ht="12.75" customHeight="1">
      <c r="A103" s="28"/>
      <c r="B103" s="21"/>
      <c r="C103" s="196">
        <v>0.7</v>
      </c>
      <c r="D103" s="201">
        <v>3</v>
      </c>
      <c r="E103" s="195">
        <v>2</v>
      </c>
      <c r="F103" s="195">
        <f>Max!$B$4*C103</f>
        <v>154</v>
      </c>
      <c r="G103" s="188"/>
      <c r="H103" s="189"/>
      <c r="I103" s="188"/>
      <c r="J103" s="189"/>
      <c r="K103" s="188">
        <f>D103*E103</f>
        <v>6</v>
      </c>
      <c r="L103" s="190">
        <f>F103*K103</f>
        <v>924</v>
      </c>
    </row>
    <row r="104" spans="1:12" ht="12.75" customHeight="1">
      <c r="A104" s="28"/>
      <c r="B104" s="21"/>
      <c r="C104" s="196">
        <v>0.8</v>
      </c>
      <c r="D104" s="201">
        <v>3</v>
      </c>
      <c r="E104" s="195">
        <v>5</v>
      </c>
      <c r="F104" s="195">
        <f>Max!$B$4*C104</f>
        <v>176</v>
      </c>
      <c r="G104" s="188"/>
      <c r="H104" s="189"/>
      <c r="I104" s="188"/>
      <c r="J104" s="189"/>
      <c r="K104" s="188">
        <f>D104*E104</f>
        <v>15</v>
      </c>
      <c r="L104" s="190">
        <f>F104*K104</f>
        <v>2640</v>
      </c>
    </row>
    <row r="105" spans="1:12" ht="12.75" customHeight="1">
      <c r="A105" s="27">
        <v>5</v>
      </c>
      <c r="B105" s="17" t="s">
        <v>70</v>
      </c>
      <c r="C105" s="194"/>
      <c r="D105" s="202">
        <v>5</v>
      </c>
      <c r="E105" s="193">
        <v>5</v>
      </c>
      <c r="F105" s="193"/>
      <c r="G105" s="188"/>
      <c r="H105" s="189"/>
      <c r="I105" s="188"/>
      <c r="J105" s="189"/>
      <c r="K105" s="188"/>
      <c r="L105" s="190"/>
    </row>
    <row r="106" spans="3:12" ht="12.75" customHeight="1">
      <c r="C106" s="182"/>
      <c r="D106" s="180"/>
      <c r="E106" s="180"/>
      <c r="F106" s="180"/>
      <c r="G106" s="188"/>
      <c r="H106" s="189"/>
      <c r="I106" s="188"/>
      <c r="J106" s="189"/>
      <c r="K106" s="188"/>
      <c r="L106" s="190"/>
    </row>
    <row r="107" spans="1:12" ht="12.75" customHeight="1">
      <c r="A107" s="4" t="s">
        <v>102</v>
      </c>
      <c r="C107" s="7" t="s">
        <v>8</v>
      </c>
      <c r="D107" s="217" t="s">
        <v>6</v>
      </c>
      <c r="E107" s="217" t="s">
        <v>7</v>
      </c>
      <c r="F107" s="29" t="s">
        <v>9</v>
      </c>
      <c r="G107" s="188"/>
      <c r="H107" s="189"/>
      <c r="I107" s="188"/>
      <c r="J107" s="189"/>
      <c r="K107" s="188"/>
      <c r="L107" s="190"/>
    </row>
    <row r="108" spans="1:12" ht="12.75" customHeight="1">
      <c r="A108" s="26">
        <v>1</v>
      </c>
      <c r="B108" s="13" t="s">
        <v>107</v>
      </c>
      <c r="C108" s="192">
        <v>0.5</v>
      </c>
      <c r="D108" s="200">
        <v>5</v>
      </c>
      <c r="E108" s="191">
        <v>1</v>
      </c>
      <c r="F108" s="191">
        <f>Max!$B$3*C108</f>
        <v>100</v>
      </c>
      <c r="G108" s="188"/>
      <c r="H108" s="189"/>
      <c r="I108" s="188">
        <f>D108*E108</f>
        <v>5</v>
      </c>
      <c r="J108" s="189">
        <f>F108*I108</f>
        <v>500</v>
      </c>
      <c r="K108" s="188"/>
      <c r="L108" s="190"/>
    </row>
    <row r="109" spans="1:12" ht="12.75" customHeight="1">
      <c r="A109" s="26"/>
      <c r="B109" s="13"/>
      <c r="C109" s="192">
        <v>0.6</v>
      </c>
      <c r="D109" s="200">
        <v>4</v>
      </c>
      <c r="E109" s="191">
        <v>2</v>
      </c>
      <c r="F109" s="191">
        <f>Max!$B$3*C109</f>
        <v>120</v>
      </c>
      <c r="G109" s="188"/>
      <c r="H109" s="189"/>
      <c r="I109" s="188">
        <f>D109*E109</f>
        <v>8</v>
      </c>
      <c r="J109" s="189">
        <f>F109*I109</f>
        <v>960</v>
      </c>
      <c r="K109" s="188"/>
      <c r="L109" s="190"/>
    </row>
    <row r="110" spans="1:12" ht="12.75" customHeight="1">
      <c r="A110" s="26"/>
      <c r="B110" s="13"/>
      <c r="C110" s="192">
        <v>0.7</v>
      </c>
      <c r="D110" s="200">
        <v>3</v>
      </c>
      <c r="E110" s="191">
        <v>2</v>
      </c>
      <c r="F110" s="191">
        <f>Max!$B$3*C110</f>
        <v>140</v>
      </c>
      <c r="G110" s="188"/>
      <c r="H110" s="189"/>
      <c r="I110" s="188">
        <f>D110*E110</f>
        <v>6</v>
      </c>
      <c r="J110" s="189">
        <f>F110*I110</f>
        <v>840</v>
      </c>
      <c r="K110" s="188"/>
      <c r="L110" s="190"/>
    </row>
    <row r="111" spans="1:12" ht="12.75" customHeight="1">
      <c r="A111" s="26"/>
      <c r="B111" s="13"/>
      <c r="C111" s="192">
        <v>0.8</v>
      </c>
      <c r="D111" s="200">
        <v>2</v>
      </c>
      <c r="E111" s="191">
        <v>5</v>
      </c>
      <c r="F111" s="191">
        <f>Max!$B$3*C111</f>
        <v>160</v>
      </c>
      <c r="G111" s="188"/>
      <c r="H111" s="189"/>
      <c r="I111" s="188">
        <f>D111*E111</f>
        <v>10</v>
      </c>
      <c r="J111" s="189">
        <f>F111*I111</f>
        <v>1600</v>
      </c>
      <c r="K111" s="188"/>
      <c r="L111" s="190"/>
    </row>
    <row r="112" spans="1:12" ht="12.75" customHeight="1">
      <c r="A112" s="25">
        <v>2</v>
      </c>
      <c r="B112" s="9" t="s">
        <v>4</v>
      </c>
      <c r="C112" s="184">
        <v>0.5</v>
      </c>
      <c r="D112" s="203">
        <v>5</v>
      </c>
      <c r="E112" s="183">
        <v>1</v>
      </c>
      <c r="F112" s="183">
        <f>Max!$B$2*C112</f>
        <v>105</v>
      </c>
      <c r="G112" s="188">
        <f>D112*E112</f>
        <v>5</v>
      </c>
      <c r="H112" s="189">
        <f>F112*G112</f>
        <v>525</v>
      </c>
      <c r="I112" s="188"/>
      <c r="J112" s="189"/>
      <c r="K112" s="188"/>
      <c r="L112" s="190"/>
    </row>
    <row r="113" spans="1:12" ht="12.75" customHeight="1">
      <c r="A113" s="25"/>
      <c r="B113" s="9"/>
      <c r="C113" s="184">
        <v>0.6</v>
      </c>
      <c r="D113" s="203">
        <v>5</v>
      </c>
      <c r="E113" s="183">
        <v>2</v>
      </c>
      <c r="F113" s="183">
        <f>Max!$B$2*C113</f>
        <v>126</v>
      </c>
      <c r="G113" s="188">
        <f>D113*E113</f>
        <v>10</v>
      </c>
      <c r="H113" s="189">
        <f>F113*G113</f>
        <v>1260</v>
      </c>
      <c r="I113" s="188"/>
      <c r="J113" s="189"/>
      <c r="K113" s="188"/>
      <c r="L113" s="190"/>
    </row>
    <row r="114" spans="1:12" ht="12.75" customHeight="1">
      <c r="A114" s="25"/>
      <c r="B114" s="9"/>
      <c r="C114" s="184">
        <v>0.7</v>
      </c>
      <c r="D114" s="203">
        <v>5</v>
      </c>
      <c r="E114" s="183">
        <v>5</v>
      </c>
      <c r="F114" s="183">
        <f>Max!$B$2*C114</f>
        <v>147</v>
      </c>
      <c r="G114" s="188">
        <f>D114*E114</f>
        <v>25</v>
      </c>
      <c r="H114" s="189">
        <f>F114*G114</f>
        <v>3675</v>
      </c>
      <c r="I114" s="188"/>
      <c r="J114" s="189"/>
      <c r="K114" s="188"/>
      <c r="L114" s="190"/>
    </row>
    <row r="115" spans="1:12" ht="12.75" customHeight="1">
      <c r="A115" s="26">
        <v>3</v>
      </c>
      <c r="B115" s="13" t="s">
        <v>107</v>
      </c>
      <c r="C115" s="192">
        <v>0.55</v>
      </c>
      <c r="D115" s="200">
        <v>4</v>
      </c>
      <c r="E115" s="191">
        <v>1</v>
      </c>
      <c r="F115" s="191">
        <f>Max!$B$3*C115</f>
        <v>110.00000000000001</v>
      </c>
      <c r="G115" s="188"/>
      <c r="H115" s="189"/>
      <c r="I115" s="188">
        <f>D115*E115</f>
        <v>4</v>
      </c>
      <c r="J115" s="189">
        <f>F115*I115</f>
        <v>440.00000000000006</v>
      </c>
      <c r="K115" s="188"/>
      <c r="L115" s="190"/>
    </row>
    <row r="116" spans="1:12" ht="12.75" customHeight="1">
      <c r="A116" s="26"/>
      <c r="B116" s="13"/>
      <c r="C116" s="192">
        <v>0.65</v>
      </c>
      <c r="D116" s="200">
        <v>3</v>
      </c>
      <c r="E116" s="191">
        <v>1</v>
      </c>
      <c r="F116" s="191">
        <f>Max!$B$3*C116</f>
        <v>130</v>
      </c>
      <c r="G116" s="188"/>
      <c r="H116" s="189"/>
      <c r="I116" s="188">
        <f>D116*E116</f>
        <v>3</v>
      </c>
      <c r="J116" s="189">
        <f>F116*I116</f>
        <v>390</v>
      </c>
      <c r="K116" s="188"/>
      <c r="L116" s="190"/>
    </row>
    <row r="117" spans="1:12" ht="12.75" customHeight="1">
      <c r="A117" s="26"/>
      <c r="B117" s="13"/>
      <c r="C117" s="192">
        <v>0.75</v>
      </c>
      <c r="D117" s="200">
        <v>2</v>
      </c>
      <c r="E117" s="191">
        <v>5</v>
      </c>
      <c r="F117" s="191">
        <f>Max!$B$3*C117</f>
        <v>150</v>
      </c>
      <c r="G117" s="188"/>
      <c r="H117" s="189"/>
      <c r="I117" s="188">
        <f>D117*E117</f>
        <v>10</v>
      </c>
      <c r="J117" s="189">
        <f>F117*I117</f>
        <v>1500</v>
      </c>
      <c r="K117" s="188"/>
      <c r="L117" s="190"/>
    </row>
    <row r="118" spans="1:12" ht="12.75" customHeight="1">
      <c r="A118" s="44">
        <v>4</v>
      </c>
      <c r="B118" s="45" t="s">
        <v>72</v>
      </c>
      <c r="C118" s="47"/>
      <c r="D118" s="46">
        <v>8</v>
      </c>
      <c r="E118" s="48">
        <v>5</v>
      </c>
      <c r="F118" s="48"/>
      <c r="G118" s="188"/>
      <c r="H118" s="189"/>
      <c r="I118" s="188"/>
      <c r="J118" s="189"/>
      <c r="K118" s="188"/>
      <c r="L118" s="190"/>
    </row>
    <row r="119" spans="1:12" ht="12.75" customHeight="1">
      <c r="A119" s="44">
        <v>5</v>
      </c>
      <c r="B119" s="45" t="s">
        <v>34</v>
      </c>
      <c r="C119" s="47"/>
      <c r="D119" s="46">
        <v>6</v>
      </c>
      <c r="E119" s="48">
        <v>5</v>
      </c>
      <c r="F119" s="48"/>
      <c r="G119" s="188"/>
      <c r="H119" s="189"/>
      <c r="I119" s="188"/>
      <c r="J119" s="189"/>
      <c r="K119" s="188"/>
      <c r="L119" s="190"/>
    </row>
    <row r="120" spans="1:12" ht="12.75" customHeight="1">
      <c r="A120" s="50">
        <v>6</v>
      </c>
      <c r="B120" s="51" t="s">
        <v>88</v>
      </c>
      <c r="C120" s="53"/>
      <c r="D120" s="52">
        <v>6</v>
      </c>
      <c r="E120" s="54">
        <v>5</v>
      </c>
      <c r="F120" s="54"/>
      <c r="G120" s="188"/>
      <c r="H120" s="189"/>
      <c r="I120" s="188"/>
      <c r="J120" s="189"/>
      <c r="K120" s="188"/>
      <c r="L120" s="190"/>
    </row>
    <row r="121" spans="3:12" ht="12.75" customHeight="1">
      <c r="C121" s="7"/>
      <c r="D121" s="29"/>
      <c r="E121" s="29"/>
      <c r="F121" s="29"/>
      <c r="G121" s="188"/>
      <c r="H121" s="189"/>
      <c r="I121" s="188"/>
      <c r="J121" s="189"/>
      <c r="K121" s="188"/>
      <c r="L121" s="190"/>
    </row>
    <row r="122" spans="3:14" ht="12.75" customHeight="1">
      <c r="C122" s="182"/>
      <c r="D122" s="180"/>
      <c r="E122" s="180"/>
      <c r="F122" s="180"/>
      <c r="G122" s="177">
        <f aca="true" t="shared" si="5" ref="G122:L122">SUM(G69:G121)</f>
        <v>89</v>
      </c>
      <c r="H122" s="178">
        <f t="shared" si="5"/>
        <v>12369</v>
      </c>
      <c r="I122" s="177">
        <f t="shared" si="5"/>
        <v>133</v>
      </c>
      <c r="J122" s="178">
        <f t="shared" si="5"/>
        <v>17770</v>
      </c>
      <c r="K122" s="177">
        <f t="shared" si="5"/>
        <v>59</v>
      </c>
      <c r="L122" s="178">
        <f t="shared" si="5"/>
        <v>8932</v>
      </c>
      <c r="M122" s="176"/>
      <c r="N122" s="176"/>
    </row>
    <row r="123" spans="1:12" ht="12.75" customHeight="1">
      <c r="A123" s="4" t="s">
        <v>17</v>
      </c>
      <c r="B123" s="4"/>
      <c r="C123" s="182"/>
      <c r="D123" s="180"/>
      <c r="E123" s="180"/>
      <c r="F123" s="180"/>
      <c r="G123" s="188"/>
      <c r="H123" s="189"/>
      <c r="I123" s="188"/>
      <c r="J123" s="189"/>
      <c r="K123" s="188"/>
      <c r="L123" s="190"/>
    </row>
    <row r="124" spans="1:12" ht="12.75" customHeight="1">
      <c r="A124" s="4" t="s">
        <v>100</v>
      </c>
      <c r="C124" s="7" t="s">
        <v>8</v>
      </c>
      <c r="D124" s="217" t="s">
        <v>6</v>
      </c>
      <c r="E124" s="217" t="s">
        <v>7</v>
      </c>
      <c r="F124" s="29" t="s">
        <v>9</v>
      </c>
      <c r="G124" s="188"/>
      <c r="H124" s="189"/>
      <c r="I124" s="188"/>
      <c r="J124" s="189"/>
      <c r="K124" s="188"/>
      <c r="L124" s="190"/>
    </row>
    <row r="125" spans="1:12" ht="12.75" customHeight="1">
      <c r="A125" s="25">
        <v>1</v>
      </c>
      <c r="B125" s="9" t="s">
        <v>4</v>
      </c>
      <c r="C125" s="184">
        <v>0.5</v>
      </c>
      <c r="D125" s="203">
        <v>5</v>
      </c>
      <c r="E125" s="183">
        <v>1</v>
      </c>
      <c r="F125" s="183">
        <f>Max!$B$2*C125</f>
        <v>105</v>
      </c>
      <c r="G125" s="188">
        <f>D125*E125</f>
        <v>5</v>
      </c>
      <c r="H125" s="189">
        <f>F125*G125</f>
        <v>525</v>
      </c>
      <c r="I125" s="188"/>
      <c r="J125" s="189"/>
      <c r="K125" s="188"/>
      <c r="L125" s="190"/>
    </row>
    <row r="126" spans="1:12" ht="12.75" customHeight="1">
      <c r="A126" s="25"/>
      <c r="B126" s="9"/>
      <c r="C126" s="184">
        <v>0.6</v>
      </c>
      <c r="D126" s="203">
        <v>4</v>
      </c>
      <c r="E126" s="183">
        <v>2</v>
      </c>
      <c r="F126" s="183">
        <f>Max!$B$2*C126</f>
        <v>126</v>
      </c>
      <c r="G126" s="188">
        <f>D126*E126</f>
        <v>8</v>
      </c>
      <c r="H126" s="189">
        <f>F126*G126</f>
        <v>1008</v>
      </c>
      <c r="I126" s="188"/>
      <c r="J126" s="189"/>
      <c r="K126" s="188"/>
      <c r="L126" s="190"/>
    </row>
    <row r="127" spans="1:12" ht="12.75" customHeight="1">
      <c r="A127" s="25"/>
      <c r="B127" s="9"/>
      <c r="C127" s="184">
        <v>0.7</v>
      </c>
      <c r="D127" s="203">
        <v>3</v>
      </c>
      <c r="E127" s="183">
        <v>2</v>
      </c>
      <c r="F127" s="183">
        <f>Max!$B$2*C127</f>
        <v>147</v>
      </c>
      <c r="G127" s="188">
        <f>D127*E127</f>
        <v>6</v>
      </c>
      <c r="H127" s="189">
        <f>F127*G127</f>
        <v>882</v>
      </c>
      <c r="I127" s="188"/>
      <c r="J127" s="189"/>
      <c r="K127" s="188"/>
      <c r="L127" s="190"/>
    </row>
    <row r="128" spans="1:12" ht="12.75" customHeight="1">
      <c r="A128" s="25"/>
      <c r="B128" s="9"/>
      <c r="C128" s="184">
        <v>0.8</v>
      </c>
      <c r="D128" s="203">
        <v>3</v>
      </c>
      <c r="E128" s="183">
        <v>5</v>
      </c>
      <c r="F128" s="183">
        <f>Max!$B$2*C128</f>
        <v>168</v>
      </c>
      <c r="G128" s="188">
        <f>D128*E128</f>
        <v>15</v>
      </c>
      <c r="H128" s="189">
        <f>F128*G128</f>
        <v>2520</v>
      </c>
      <c r="I128" s="188"/>
      <c r="J128" s="189"/>
      <c r="K128" s="188"/>
      <c r="L128" s="190"/>
    </row>
    <row r="129" spans="1:12" ht="12.75" customHeight="1">
      <c r="A129" s="26">
        <v>2</v>
      </c>
      <c r="B129" s="13" t="s">
        <v>107</v>
      </c>
      <c r="C129" s="192">
        <v>0.5</v>
      </c>
      <c r="D129" s="200">
        <v>5</v>
      </c>
      <c r="E129" s="191">
        <v>1</v>
      </c>
      <c r="F129" s="191">
        <f>Max!$B$3*C129</f>
        <v>100</v>
      </c>
      <c r="G129" s="188"/>
      <c r="H129" s="189"/>
      <c r="I129" s="188">
        <f>D129*E129</f>
        <v>5</v>
      </c>
      <c r="J129" s="189">
        <f>F129*I129</f>
        <v>500</v>
      </c>
      <c r="K129" s="188"/>
      <c r="L129" s="190"/>
    </row>
    <row r="130" spans="1:12" ht="12.75" customHeight="1">
      <c r="A130" s="26"/>
      <c r="B130" s="13"/>
      <c r="C130" s="192">
        <v>0.6</v>
      </c>
      <c r="D130" s="200">
        <v>4</v>
      </c>
      <c r="E130" s="191">
        <v>1</v>
      </c>
      <c r="F130" s="191">
        <f>Max!$B$3*C130</f>
        <v>120</v>
      </c>
      <c r="G130" s="188"/>
      <c r="H130" s="189"/>
      <c r="I130" s="188">
        <f>D130*E130</f>
        <v>4</v>
      </c>
      <c r="J130" s="189">
        <f>F130*I130</f>
        <v>480</v>
      </c>
      <c r="K130" s="188"/>
      <c r="L130" s="190"/>
    </row>
    <row r="131" spans="1:12" ht="12.75" customHeight="1">
      <c r="A131" s="26"/>
      <c r="B131" s="13"/>
      <c r="C131" s="192">
        <v>0.7</v>
      </c>
      <c r="D131" s="200">
        <v>3</v>
      </c>
      <c r="E131" s="191">
        <v>2</v>
      </c>
      <c r="F131" s="191">
        <f>Max!$B$3*C131</f>
        <v>140</v>
      </c>
      <c r="G131" s="188"/>
      <c r="H131" s="189"/>
      <c r="I131" s="188">
        <f>D131*E131</f>
        <v>6</v>
      </c>
      <c r="J131" s="189">
        <f>F131*I131</f>
        <v>840</v>
      </c>
      <c r="K131" s="188"/>
      <c r="L131" s="190"/>
    </row>
    <row r="132" spans="1:12" ht="12.75" customHeight="1">
      <c r="A132" s="26"/>
      <c r="B132" s="13"/>
      <c r="C132" s="192">
        <v>0.8</v>
      </c>
      <c r="D132" s="200">
        <v>3</v>
      </c>
      <c r="E132" s="191">
        <v>5</v>
      </c>
      <c r="F132" s="191">
        <f>Max!$B$3*C132</f>
        <v>160</v>
      </c>
      <c r="G132" s="188"/>
      <c r="H132" s="189"/>
      <c r="I132" s="188">
        <f>D132*E132</f>
        <v>15</v>
      </c>
      <c r="J132" s="189">
        <f>F132*I132</f>
        <v>2400</v>
      </c>
      <c r="K132" s="188"/>
      <c r="L132" s="190"/>
    </row>
    <row r="133" spans="1:12" ht="12.75" customHeight="1">
      <c r="A133" s="25">
        <v>3</v>
      </c>
      <c r="B133" s="9" t="s">
        <v>4</v>
      </c>
      <c r="C133" s="184">
        <v>0.5</v>
      </c>
      <c r="D133" s="203">
        <v>6</v>
      </c>
      <c r="E133" s="183">
        <v>1</v>
      </c>
      <c r="F133" s="183">
        <f>Max!$B$2*C133</f>
        <v>105</v>
      </c>
      <c r="G133" s="188">
        <f>D133*E133</f>
        <v>6</v>
      </c>
      <c r="H133" s="189">
        <f>F133*G133</f>
        <v>630</v>
      </c>
      <c r="I133" s="188"/>
      <c r="J133" s="189"/>
      <c r="K133" s="188"/>
      <c r="L133" s="190"/>
    </row>
    <row r="134" spans="1:12" ht="12.75" customHeight="1">
      <c r="A134" s="25"/>
      <c r="B134" s="9"/>
      <c r="C134" s="184">
        <v>0.6</v>
      </c>
      <c r="D134" s="203">
        <v>6</v>
      </c>
      <c r="E134" s="183">
        <v>1</v>
      </c>
      <c r="F134" s="183">
        <f>Max!$B$2*C134</f>
        <v>126</v>
      </c>
      <c r="G134" s="188">
        <f>D134*E134</f>
        <v>6</v>
      </c>
      <c r="H134" s="189">
        <f>F134*G134</f>
        <v>756</v>
      </c>
      <c r="I134" s="188"/>
      <c r="J134" s="189"/>
      <c r="K134" s="188"/>
      <c r="L134" s="190"/>
    </row>
    <row r="135" spans="1:12" ht="12.75" customHeight="1">
      <c r="A135" s="25"/>
      <c r="B135" s="9"/>
      <c r="C135" s="184">
        <v>0.65</v>
      </c>
      <c r="D135" s="203">
        <v>6</v>
      </c>
      <c r="E135" s="183">
        <v>4</v>
      </c>
      <c r="F135" s="183">
        <f>Max!$B$2*C135</f>
        <v>136.5</v>
      </c>
      <c r="G135" s="188">
        <f>D135*E135</f>
        <v>24</v>
      </c>
      <c r="H135" s="189">
        <f>F135*G135</f>
        <v>3276</v>
      </c>
      <c r="I135" s="188"/>
      <c r="J135" s="189"/>
      <c r="K135" s="188"/>
      <c r="L135" s="190"/>
    </row>
    <row r="136" spans="1:12" ht="12.75" customHeight="1">
      <c r="A136" s="26">
        <v>4</v>
      </c>
      <c r="B136" s="13" t="s">
        <v>107</v>
      </c>
      <c r="C136" s="192">
        <v>0.55</v>
      </c>
      <c r="D136" s="200">
        <v>5</v>
      </c>
      <c r="E136" s="191">
        <v>1</v>
      </c>
      <c r="F136" s="191">
        <f>Max!$B$3*C136</f>
        <v>110.00000000000001</v>
      </c>
      <c r="G136" s="188"/>
      <c r="H136" s="189"/>
      <c r="I136" s="188">
        <f>D136*E136</f>
        <v>5</v>
      </c>
      <c r="J136" s="189">
        <f>F136*I136</f>
        <v>550.0000000000001</v>
      </c>
      <c r="K136" s="188"/>
      <c r="L136" s="190"/>
    </row>
    <row r="137" spans="1:12" ht="12.75" customHeight="1">
      <c r="A137" s="26"/>
      <c r="B137" s="13"/>
      <c r="C137" s="192">
        <v>0.65</v>
      </c>
      <c r="D137" s="200">
        <v>5</v>
      </c>
      <c r="E137" s="191">
        <v>2</v>
      </c>
      <c r="F137" s="191">
        <f>Max!$B$3*C137</f>
        <v>130</v>
      </c>
      <c r="G137" s="188"/>
      <c r="H137" s="189"/>
      <c r="I137" s="188">
        <f>D137*E137</f>
        <v>10</v>
      </c>
      <c r="J137" s="189">
        <f>F137*I137</f>
        <v>1300</v>
      </c>
      <c r="K137" s="188"/>
      <c r="L137" s="190"/>
    </row>
    <row r="138" spans="1:12" ht="12.75" customHeight="1">
      <c r="A138" s="26"/>
      <c r="B138" s="13"/>
      <c r="C138" s="192">
        <v>0.75</v>
      </c>
      <c r="D138" s="200">
        <v>4</v>
      </c>
      <c r="E138" s="191">
        <v>4</v>
      </c>
      <c r="F138" s="191">
        <f>Max!$B$3*C138</f>
        <v>150</v>
      </c>
      <c r="G138" s="188"/>
      <c r="H138" s="189"/>
      <c r="I138" s="188">
        <f>D138*E138</f>
        <v>16</v>
      </c>
      <c r="J138" s="189">
        <f>F138*I138</f>
        <v>2400</v>
      </c>
      <c r="K138" s="188"/>
      <c r="L138" s="190"/>
    </row>
    <row r="139" spans="1:12" ht="12.75" customHeight="1">
      <c r="A139" s="44">
        <v>5</v>
      </c>
      <c r="B139" s="45" t="s">
        <v>73</v>
      </c>
      <c r="C139" s="47"/>
      <c r="D139" s="202">
        <v>10</v>
      </c>
      <c r="E139" s="193">
        <v>5</v>
      </c>
      <c r="F139" s="48"/>
      <c r="G139" s="188"/>
      <c r="H139" s="189"/>
      <c r="I139" s="188"/>
      <c r="J139" s="189"/>
      <c r="K139" s="188"/>
      <c r="L139" s="190"/>
    </row>
    <row r="140" spans="1:12" ht="12.75" customHeight="1">
      <c r="A140" s="44">
        <v>6</v>
      </c>
      <c r="B140" s="45" t="s">
        <v>75</v>
      </c>
      <c r="C140" s="47"/>
      <c r="D140" s="202">
        <v>5</v>
      </c>
      <c r="E140" s="193">
        <v>5</v>
      </c>
      <c r="F140" s="48"/>
      <c r="G140" s="188"/>
      <c r="H140" s="189"/>
      <c r="I140" s="188"/>
      <c r="J140" s="189"/>
      <c r="K140" s="188"/>
      <c r="L140" s="190"/>
    </row>
    <row r="141" spans="3:12" ht="12.75" customHeight="1">
      <c r="C141" s="182"/>
      <c r="D141" s="180"/>
      <c r="E141" s="180"/>
      <c r="F141" s="180"/>
      <c r="G141" s="188"/>
      <c r="H141" s="189"/>
      <c r="I141" s="188"/>
      <c r="J141" s="189"/>
      <c r="K141" s="188"/>
      <c r="L141" s="190"/>
    </row>
    <row r="142" spans="1:12" ht="12.75" customHeight="1">
      <c r="A142" s="4" t="s">
        <v>101</v>
      </c>
      <c r="C142" s="7" t="s">
        <v>8</v>
      </c>
      <c r="D142" s="217" t="s">
        <v>6</v>
      </c>
      <c r="E142" s="217" t="s">
        <v>7</v>
      </c>
      <c r="F142" s="29" t="s">
        <v>9</v>
      </c>
      <c r="G142" s="188"/>
      <c r="H142" s="189"/>
      <c r="I142" s="188"/>
      <c r="J142" s="189"/>
      <c r="K142" s="188"/>
      <c r="L142" s="190"/>
    </row>
    <row r="143" spans="1:12" ht="12.75" customHeight="1">
      <c r="A143" s="28">
        <v>1</v>
      </c>
      <c r="B143" s="21" t="s">
        <v>11</v>
      </c>
      <c r="C143" s="196">
        <v>0.5</v>
      </c>
      <c r="D143" s="201">
        <v>4</v>
      </c>
      <c r="E143" s="195">
        <v>1</v>
      </c>
      <c r="F143" s="195">
        <f>Max!$B$4*C143</f>
        <v>110</v>
      </c>
      <c r="G143" s="188"/>
      <c r="H143" s="189"/>
      <c r="I143" s="188"/>
      <c r="J143" s="189"/>
      <c r="K143" s="188">
        <f>D143*E143</f>
        <v>4</v>
      </c>
      <c r="L143" s="190">
        <f>F143*K143</f>
        <v>440</v>
      </c>
    </row>
    <row r="144" spans="1:12" ht="12.75" customHeight="1">
      <c r="A144" s="28"/>
      <c r="B144" s="21"/>
      <c r="C144" s="196">
        <v>0.6</v>
      </c>
      <c r="D144" s="201">
        <v>4</v>
      </c>
      <c r="E144" s="195">
        <v>1</v>
      </c>
      <c r="F144" s="195">
        <f>Max!$B$4*C144</f>
        <v>132</v>
      </c>
      <c r="G144" s="188"/>
      <c r="H144" s="189"/>
      <c r="I144" s="188"/>
      <c r="J144" s="189"/>
      <c r="K144" s="188">
        <f>D144*E144</f>
        <v>4</v>
      </c>
      <c r="L144" s="190">
        <f>F144*K144</f>
        <v>528</v>
      </c>
    </row>
    <row r="145" spans="1:12" ht="12.75" customHeight="1">
      <c r="A145" s="28"/>
      <c r="B145" s="21"/>
      <c r="C145" s="196">
        <v>0.7</v>
      </c>
      <c r="D145" s="201">
        <v>3</v>
      </c>
      <c r="E145" s="195">
        <v>2</v>
      </c>
      <c r="F145" s="195">
        <f>Max!$B$4*C145</f>
        <v>154</v>
      </c>
      <c r="G145" s="188"/>
      <c r="H145" s="189"/>
      <c r="I145" s="188"/>
      <c r="J145" s="189"/>
      <c r="K145" s="188">
        <f>D145*E145</f>
        <v>6</v>
      </c>
      <c r="L145" s="190">
        <f>F145*K145</f>
        <v>924</v>
      </c>
    </row>
    <row r="146" spans="1:12" ht="12.75" customHeight="1">
      <c r="A146" s="28"/>
      <c r="B146" s="21"/>
      <c r="C146" s="196">
        <v>0.8</v>
      </c>
      <c r="D146" s="201">
        <v>3</v>
      </c>
      <c r="E146" s="195">
        <v>3</v>
      </c>
      <c r="F146" s="195">
        <f>Max!$B$4*C146</f>
        <v>176</v>
      </c>
      <c r="G146" s="188"/>
      <c r="H146" s="189"/>
      <c r="I146" s="188"/>
      <c r="J146" s="189"/>
      <c r="K146" s="188">
        <f>D146*E146</f>
        <v>9</v>
      </c>
      <c r="L146" s="190">
        <f>F146*K146</f>
        <v>1584</v>
      </c>
    </row>
    <row r="147" spans="1:12" ht="12.75" customHeight="1">
      <c r="A147" s="28"/>
      <c r="B147" s="21"/>
      <c r="C147" s="196">
        <v>0.85</v>
      </c>
      <c r="D147" s="201">
        <v>2</v>
      </c>
      <c r="E147" s="195">
        <v>3</v>
      </c>
      <c r="F147" s="195">
        <f>Max!$B$4*C147</f>
        <v>187</v>
      </c>
      <c r="G147" s="188"/>
      <c r="H147" s="189"/>
      <c r="I147" s="188"/>
      <c r="J147" s="189"/>
      <c r="K147" s="188">
        <f>D147*E147</f>
        <v>6</v>
      </c>
      <c r="L147" s="190">
        <f>F147*K147</f>
        <v>1122</v>
      </c>
    </row>
    <row r="148" spans="1:12" ht="12.75" customHeight="1">
      <c r="A148" s="26">
        <v>2</v>
      </c>
      <c r="B148" s="13" t="s">
        <v>107</v>
      </c>
      <c r="C148" s="192">
        <v>0.5</v>
      </c>
      <c r="D148" s="200">
        <v>6</v>
      </c>
      <c r="E148" s="191">
        <v>1</v>
      </c>
      <c r="F148" s="191">
        <f>Max!$B$3*C148</f>
        <v>100</v>
      </c>
      <c r="G148" s="188"/>
      <c r="H148" s="189"/>
      <c r="I148" s="188">
        <f aca="true" t="shared" si="6" ref="I148:I160">D148*E148</f>
        <v>6</v>
      </c>
      <c r="J148" s="189">
        <f aca="true" t="shared" si="7" ref="J148:J160">F148*I148</f>
        <v>600</v>
      </c>
      <c r="K148" s="188"/>
      <c r="L148" s="190"/>
    </row>
    <row r="149" spans="1:12" ht="12.75" customHeight="1">
      <c r="A149" s="26"/>
      <c r="B149" s="13"/>
      <c r="C149" s="192">
        <v>0.6</v>
      </c>
      <c r="D149" s="200">
        <v>5</v>
      </c>
      <c r="E149" s="191">
        <v>1</v>
      </c>
      <c r="F149" s="191">
        <f>Max!$B$3*C149</f>
        <v>120</v>
      </c>
      <c r="G149" s="188"/>
      <c r="H149" s="189"/>
      <c r="I149" s="188">
        <f t="shared" si="6"/>
        <v>5</v>
      </c>
      <c r="J149" s="189">
        <f t="shared" si="7"/>
        <v>600</v>
      </c>
      <c r="K149" s="188"/>
      <c r="L149" s="190"/>
    </row>
    <row r="150" spans="1:12" ht="12.75" customHeight="1">
      <c r="A150" s="26"/>
      <c r="B150" s="13"/>
      <c r="C150" s="192">
        <v>0.7</v>
      </c>
      <c r="D150" s="200">
        <v>4</v>
      </c>
      <c r="E150" s="191">
        <v>2</v>
      </c>
      <c r="F150" s="191">
        <f>Max!$B$3*C150</f>
        <v>140</v>
      </c>
      <c r="G150" s="188"/>
      <c r="H150" s="189"/>
      <c r="I150" s="188">
        <f t="shared" si="6"/>
        <v>8</v>
      </c>
      <c r="J150" s="189">
        <f t="shared" si="7"/>
        <v>1120</v>
      </c>
      <c r="K150" s="188"/>
      <c r="L150" s="190"/>
    </row>
    <row r="151" spans="1:12" ht="12.75" customHeight="1">
      <c r="A151" s="26"/>
      <c r="B151" s="13"/>
      <c r="C151" s="192">
        <v>0.75</v>
      </c>
      <c r="D151" s="200">
        <v>3</v>
      </c>
      <c r="E151" s="191">
        <v>2</v>
      </c>
      <c r="F151" s="191">
        <f>Max!$B$3*C151</f>
        <v>150</v>
      </c>
      <c r="G151" s="188"/>
      <c r="H151" s="189"/>
      <c r="I151" s="188">
        <f t="shared" si="6"/>
        <v>6</v>
      </c>
      <c r="J151" s="189">
        <f t="shared" si="7"/>
        <v>900</v>
      </c>
      <c r="K151" s="188"/>
      <c r="L151" s="190"/>
    </row>
    <row r="152" spans="1:12" ht="12.75" customHeight="1">
      <c r="A152" s="26"/>
      <c r="B152" s="13"/>
      <c r="C152" s="192">
        <v>0.8</v>
      </c>
      <c r="D152" s="200">
        <v>2</v>
      </c>
      <c r="E152" s="191">
        <v>2</v>
      </c>
      <c r="F152" s="191">
        <f>Max!$B$3*C152</f>
        <v>160</v>
      </c>
      <c r="G152" s="188"/>
      <c r="H152" s="189"/>
      <c r="I152" s="188">
        <f t="shared" si="6"/>
        <v>4</v>
      </c>
      <c r="J152" s="189">
        <f t="shared" si="7"/>
        <v>640</v>
      </c>
      <c r="K152" s="188"/>
      <c r="L152" s="190"/>
    </row>
    <row r="153" spans="1:12" ht="12.75" customHeight="1">
      <c r="A153" s="26"/>
      <c r="B153" s="13"/>
      <c r="C153" s="192">
        <v>0.85</v>
      </c>
      <c r="D153" s="200">
        <v>1</v>
      </c>
      <c r="E153" s="191">
        <v>2</v>
      </c>
      <c r="F153" s="191">
        <f>Max!$B$3*C153</f>
        <v>170</v>
      </c>
      <c r="G153" s="188"/>
      <c r="H153" s="189"/>
      <c r="I153" s="188">
        <f>D153*E153</f>
        <v>2</v>
      </c>
      <c r="J153" s="189">
        <f>F153*I153</f>
        <v>340</v>
      </c>
      <c r="K153" s="188"/>
      <c r="L153" s="190"/>
    </row>
    <row r="154" spans="1:12" ht="12.75" customHeight="1">
      <c r="A154" s="26"/>
      <c r="B154" s="13"/>
      <c r="C154" s="192">
        <v>0.8</v>
      </c>
      <c r="D154" s="200">
        <v>2</v>
      </c>
      <c r="E154" s="191">
        <v>2</v>
      </c>
      <c r="F154" s="191">
        <f>Max!$B$3*C154</f>
        <v>160</v>
      </c>
      <c r="G154" s="188"/>
      <c r="H154" s="189"/>
      <c r="I154" s="188">
        <f>D154*E154</f>
        <v>4</v>
      </c>
      <c r="J154" s="189">
        <f>F154*I154</f>
        <v>640</v>
      </c>
      <c r="K154" s="188"/>
      <c r="L154" s="190"/>
    </row>
    <row r="155" spans="1:12" ht="12.75" customHeight="1">
      <c r="A155" s="26"/>
      <c r="B155" s="13"/>
      <c r="C155" s="192">
        <v>0.75</v>
      </c>
      <c r="D155" s="200">
        <v>3</v>
      </c>
      <c r="E155" s="191">
        <v>2</v>
      </c>
      <c r="F155" s="191">
        <f>Max!$B$3*C155</f>
        <v>150</v>
      </c>
      <c r="G155" s="188"/>
      <c r="H155" s="189"/>
      <c r="I155" s="188">
        <f t="shared" si="6"/>
        <v>6</v>
      </c>
      <c r="J155" s="189">
        <f t="shared" si="7"/>
        <v>900</v>
      </c>
      <c r="K155" s="188"/>
      <c r="L155" s="190"/>
    </row>
    <row r="156" spans="1:12" ht="12.75" customHeight="1">
      <c r="A156" s="26"/>
      <c r="B156" s="13"/>
      <c r="C156" s="192">
        <v>0.7</v>
      </c>
      <c r="D156" s="200">
        <v>5</v>
      </c>
      <c r="E156" s="191">
        <v>1</v>
      </c>
      <c r="F156" s="191">
        <f>Max!$B$3*C156</f>
        <v>140</v>
      </c>
      <c r="G156" s="188"/>
      <c r="H156" s="189"/>
      <c r="I156" s="188">
        <f t="shared" si="6"/>
        <v>5</v>
      </c>
      <c r="J156" s="189">
        <f t="shared" si="7"/>
        <v>700</v>
      </c>
      <c r="K156" s="188"/>
      <c r="L156" s="190"/>
    </row>
    <row r="157" spans="1:12" ht="12.75" customHeight="1">
      <c r="A157" s="26"/>
      <c r="B157" s="13"/>
      <c r="C157" s="192">
        <v>0.65</v>
      </c>
      <c r="D157" s="200">
        <v>7</v>
      </c>
      <c r="E157" s="191">
        <v>1</v>
      </c>
      <c r="F157" s="191">
        <f>Max!$B$3*C157</f>
        <v>130</v>
      </c>
      <c r="G157" s="188"/>
      <c r="H157" s="189"/>
      <c r="I157" s="188">
        <f t="shared" si="6"/>
        <v>7</v>
      </c>
      <c r="J157" s="189">
        <f t="shared" si="7"/>
        <v>910</v>
      </c>
      <c r="K157" s="188"/>
      <c r="L157" s="190"/>
    </row>
    <row r="158" spans="1:12" ht="12.75" customHeight="1">
      <c r="A158" s="26"/>
      <c r="B158" s="13"/>
      <c r="C158" s="192">
        <v>0.6</v>
      </c>
      <c r="D158" s="200">
        <v>9</v>
      </c>
      <c r="E158" s="191">
        <v>1</v>
      </c>
      <c r="F158" s="191">
        <f>Max!$B$3*C158</f>
        <v>120</v>
      </c>
      <c r="G158" s="188"/>
      <c r="H158" s="189"/>
      <c r="I158" s="188">
        <f t="shared" si="6"/>
        <v>9</v>
      </c>
      <c r="J158" s="189">
        <f t="shared" si="7"/>
        <v>1080</v>
      </c>
      <c r="K158" s="188"/>
      <c r="L158" s="190"/>
    </row>
    <row r="159" spans="1:12" ht="12.75" customHeight="1">
      <c r="A159" s="26"/>
      <c r="B159" s="13"/>
      <c r="C159" s="192">
        <v>0.55</v>
      </c>
      <c r="D159" s="200">
        <v>11</v>
      </c>
      <c r="E159" s="191">
        <v>1</v>
      </c>
      <c r="F159" s="191">
        <f>Max!$B$3*C159</f>
        <v>110.00000000000001</v>
      </c>
      <c r="G159" s="188"/>
      <c r="H159" s="189"/>
      <c r="I159" s="188">
        <f t="shared" si="6"/>
        <v>11</v>
      </c>
      <c r="J159" s="189">
        <f t="shared" si="7"/>
        <v>1210.0000000000002</v>
      </c>
      <c r="K159" s="188"/>
      <c r="L159" s="190"/>
    </row>
    <row r="160" spans="1:12" ht="12.75" customHeight="1">
      <c r="A160" s="26"/>
      <c r="B160" s="13"/>
      <c r="C160" s="192">
        <v>0.5</v>
      </c>
      <c r="D160" s="200">
        <v>13</v>
      </c>
      <c r="E160" s="191">
        <v>1</v>
      </c>
      <c r="F160" s="191">
        <f>Max!$B$3*C160</f>
        <v>100</v>
      </c>
      <c r="G160" s="188"/>
      <c r="H160" s="189"/>
      <c r="I160" s="188">
        <f t="shared" si="6"/>
        <v>13</v>
      </c>
      <c r="J160" s="189">
        <f t="shared" si="7"/>
        <v>1300</v>
      </c>
      <c r="K160" s="188"/>
      <c r="L160" s="190"/>
    </row>
    <row r="161" spans="1:12" ht="12.75" customHeight="1">
      <c r="A161" s="27">
        <v>3</v>
      </c>
      <c r="B161" s="17" t="s">
        <v>73</v>
      </c>
      <c r="C161" s="194"/>
      <c r="D161" s="193">
        <v>10</v>
      </c>
      <c r="E161" s="193">
        <v>5</v>
      </c>
      <c r="F161" s="193"/>
      <c r="G161" s="188"/>
      <c r="H161" s="189"/>
      <c r="I161" s="188"/>
      <c r="J161" s="189"/>
      <c r="K161" s="188"/>
      <c r="L161" s="190"/>
    </row>
    <row r="162" spans="1:12" ht="12.75" customHeight="1">
      <c r="A162" s="28">
        <v>4</v>
      </c>
      <c r="B162" s="21" t="s">
        <v>69</v>
      </c>
      <c r="C162" s="196">
        <v>0.65</v>
      </c>
      <c r="D162" s="201">
        <v>5</v>
      </c>
      <c r="E162" s="195">
        <v>1</v>
      </c>
      <c r="F162" s="195">
        <f>Max!$B$4*C162</f>
        <v>143</v>
      </c>
      <c r="G162" s="188"/>
      <c r="H162" s="189"/>
      <c r="I162" s="188"/>
      <c r="J162" s="189"/>
      <c r="K162" s="188">
        <f>D162*E162</f>
        <v>5</v>
      </c>
      <c r="L162" s="190">
        <f>F162*K162</f>
        <v>715</v>
      </c>
    </row>
    <row r="163" spans="1:12" ht="12.75" customHeight="1">
      <c r="A163" s="28"/>
      <c r="B163" s="21"/>
      <c r="C163" s="196">
        <v>0.75</v>
      </c>
      <c r="D163" s="201">
        <v>5</v>
      </c>
      <c r="E163" s="195">
        <v>2</v>
      </c>
      <c r="F163" s="195">
        <f>Max!$B$4*C163</f>
        <v>165</v>
      </c>
      <c r="G163" s="188"/>
      <c r="H163" s="189"/>
      <c r="I163" s="188"/>
      <c r="J163" s="189"/>
      <c r="K163" s="188">
        <f>D163*E163</f>
        <v>10</v>
      </c>
      <c r="L163" s="190">
        <f>F163*K163</f>
        <v>1650</v>
      </c>
    </row>
    <row r="164" spans="1:12" ht="12.75" customHeight="1">
      <c r="A164" s="28"/>
      <c r="B164" s="21"/>
      <c r="C164" s="196">
        <v>0.85</v>
      </c>
      <c r="D164" s="201">
        <v>4</v>
      </c>
      <c r="E164" s="195">
        <v>4</v>
      </c>
      <c r="F164" s="195">
        <f>Max!$B$4*C164</f>
        <v>187</v>
      </c>
      <c r="G164" s="188"/>
      <c r="H164" s="189"/>
      <c r="I164" s="188"/>
      <c r="J164" s="189"/>
      <c r="K164" s="188">
        <f>D164*E164</f>
        <v>16</v>
      </c>
      <c r="L164" s="190">
        <f>F164*K164</f>
        <v>2992</v>
      </c>
    </row>
    <row r="165" spans="1:12" ht="12.75" customHeight="1">
      <c r="A165" s="27">
        <v>5</v>
      </c>
      <c r="B165" s="17" t="s">
        <v>70</v>
      </c>
      <c r="C165" s="194"/>
      <c r="D165" s="202">
        <v>5</v>
      </c>
      <c r="E165" s="193">
        <v>5</v>
      </c>
      <c r="F165" s="199"/>
      <c r="G165" s="188"/>
      <c r="H165" s="189"/>
      <c r="I165" s="188"/>
      <c r="J165" s="189"/>
      <c r="K165" s="188"/>
      <c r="L165" s="190"/>
    </row>
    <row r="166" spans="1:12" ht="12.75" customHeight="1">
      <c r="A166" s="27">
        <v>6</v>
      </c>
      <c r="B166" s="17" t="s">
        <v>10</v>
      </c>
      <c r="C166" s="194"/>
      <c r="D166" s="202">
        <v>10</v>
      </c>
      <c r="E166" s="193">
        <v>3</v>
      </c>
      <c r="F166" s="193"/>
      <c r="G166" s="188"/>
      <c r="H166" s="189"/>
      <c r="I166" s="188"/>
      <c r="J166" s="189"/>
      <c r="K166" s="188"/>
      <c r="L166" s="190"/>
    </row>
    <row r="167" spans="3:12" ht="12.75" customHeight="1">
      <c r="C167" s="182"/>
      <c r="D167" s="180"/>
      <c r="E167" s="180"/>
      <c r="F167" s="180"/>
      <c r="G167" s="188"/>
      <c r="H167" s="189"/>
      <c r="I167" s="188"/>
      <c r="J167" s="189"/>
      <c r="K167" s="188"/>
      <c r="L167" s="190"/>
    </row>
    <row r="168" spans="1:12" ht="12.75" customHeight="1">
      <c r="A168" s="4" t="s">
        <v>102</v>
      </c>
      <c r="C168" s="7" t="s">
        <v>8</v>
      </c>
      <c r="D168" s="217" t="s">
        <v>6</v>
      </c>
      <c r="E168" s="217" t="s">
        <v>7</v>
      </c>
      <c r="F168" s="29" t="s">
        <v>9</v>
      </c>
      <c r="G168" s="188"/>
      <c r="H168" s="189"/>
      <c r="I168" s="188"/>
      <c r="J168" s="189"/>
      <c r="K168" s="188"/>
      <c r="L168" s="190"/>
    </row>
    <row r="169" spans="1:12" ht="12.75" customHeight="1">
      <c r="A169" s="26">
        <v>1</v>
      </c>
      <c r="B169" s="13" t="s">
        <v>107</v>
      </c>
      <c r="C169" s="192">
        <v>0.5</v>
      </c>
      <c r="D169" s="200">
        <v>5</v>
      </c>
      <c r="E169" s="191">
        <v>1</v>
      </c>
      <c r="F169" s="191">
        <f>Max!$B$3*C169</f>
        <v>100</v>
      </c>
      <c r="G169" s="188"/>
      <c r="H169" s="189"/>
      <c r="I169" s="188">
        <f>D169*E169</f>
        <v>5</v>
      </c>
      <c r="J169" s="189">
        <f>F169*I169</f>
        <v>500</v>
      </c>
      <c r="K169" s="188"/>
      <c r="L169" s="190"/>
    </row>
    <row r="170" spans="1:12" ht="12.75" customHeight="1">
      <c r="A170" s="26"/>
      <c r="B170" s="13"/>
      <c r="C170" s="192">
        <v>0.6</v>
      </c>
      <c r="D170" s="200">
        <v>4</v>
      </c>
      <c r="E170" s="191">
        <v>1</v>
      </c>
      <c r="F170" s="191">
        <f>Max!$B$3*C170</f>
        <v>120</v>
      </c>
      <c r="G170" s="188"/>
      <c r="H170" s="189"/>
      <c r="I170" s="188">
        <f>D170*E170</f>
        <v>4</v>
      </c>
      <c r="J170" s="189">
        <f>F170*I170</f>
        <v>480</v>
      </c>
      <c r="K170" s="188"/>
      <c r="L170" s="190"/>
    </row>
    <row r="171" spans="1:12" ht="12.75" customHeight="1">
      <c r="A171" s="26"/>
      <c r="B171" s="13"/>
      <c r="C171" s="192">
        <v>0.7</v>
      </c>
      <c r="D171" s="200">
        <v>3</v>
      </c>
      <c r="E171" s="191">
        <v>2</v>
      </c>
      <c r="F171" s="191">
        <f>Max!$B$3*C171</f>
        <v>140</v>
      </c>
      <c r="G171" s="188"/>
      <c r="H171" s="189"/>
      <c r="I171" s="188">
        <f>D171*E171</f>
        <v>6</v>
      </c>
      <c r="J171" s="189">
        <f>F171*I171</f>
        <v>840</v>
      </c>
      <c r="K171" s="188"/>
      <c r="L171" s="190"/>
    </row>
    <row r="172" spans="1:12" ht="12.75" customHeight="1">
      <c r="A172" s="26"/>
      <c r="B172" s="13"/>
      <c r="C172" s="192">
        <v>0.8</v>
      </c>
      <c r="D172" s="200">
        <v>3</v>
      </c>
      <c r="E172" s="191">
        <v>6</v>
      </c>
      <c r="F172" s="191">
        <f>Max!$B$3*C172</f>
        <v>160</v>
      </c>
      <c r="G172" s="188"/>
      <c r="H172" s="189"/>
      <c r="I172" s="188">
        <f>D172*E172</f>
        <v>18</v>
      </c>
      <c r="J172" s="189">
        <f>F172*I172</f>
        <v>2880</v>
      </c>
      <c r="K172" s="188"/>
      <c r="L172" s="190"/>
    </row>
    <row r="173" spans="1:12" ht="12.75" customHeight="1">
      <c r="A173" s="25">
        <v>2</v>
      </c>
      <c r="B173" s="9" t="s">
        <v>4</v>
      </c>
      <c r="C173" s="184">
        <v>0.5</v>
      </c>
      <c r="D173" s="203">
        <v>5</v>
      </c>
      <c r="E173" s="183">
        <v>1</v>
      </c>
      <c r="F173" s="183">
        <f>Max!$B$2*C173</f>
        <v>105</v>
      </c>
      <c r="G173" s="188">
        <f aca="true" t="shared" si="8" ref="G173:G178">D173*E173</f>
        <v>5</v>
      </c>
      <c r="H173" s="189">
        <f aca="true" t="shared" si="9" ref="H173:H178">F173*G173</f>
        <v>525</v>
      </c>
      <c r="I173" s="188"/>
      <c r="J173" s="189"/>
      <c r="K173" s="188"/>
      <c r="L173" s="190"/>
    </row>
    <row r="174" spans="1:12" ht="12.75" customHeight="1">
      <c r="A174" s="25"/>
      <c r="B174" s="9"/>
      <c r="C174" s="184">
        <v>0.6</v>
      </c>
      <c r="D174" s="203">
        <v>4</v>
      </c>
      <c r="E174" s="183">
        <v>1</v>
      </c>
      <c r="F174" s="183">
        <f>Max!$B$2*C174</f>
        <v>126</v>
      </c>
      <c r="G174" s="188">
        <f t="shared" si="8"/>
        <v>4</v>
      </c>
      <c r="H174" s="189">
        <f t="shared" si="9"/>
        <v>504</v>
      </c>
      <c r="I174" s="188"/>
      <c r="J174" s="189"/>
      <c r="K174" s="188"/>
      <c r="L174" s="190"/>
    </row>
    <row r="175" spans="1:12" ht="12.75" customHeight="1">
      <c r="A175" s="25"/>
      <c r="B175" s="9"/>
      <c r="C175" s="184">
        <v>0.7</v>
      </c>
      <c r="D175" s="203">
        <v>3</v>
      </c>
      <c r="E175" s="183">
        <v>2</v>
      </c>
      <c r="F175" s="183">
        <f>Max!$B$2*C175</f>
        <v>147</v>
      </c>
      <c r="G175" s="188">
        <f t="shared" si="8"/>
        <v>6</v>
      </c>
      <c r="H175" s="189">
        <f t="shared" si="9"/>
        <v>882</v>
      </c>
      <c r="I175" s="188"/>
      <c r="J175" s="189"/>
      <c r="K175" s="188"/>
      <c r="L175" s="190"/>
    </row>
    <row r="176" spans="1:12" ht="12.75" customHeight="1">
      <c r="A176" s="25"/>
      <c r="B176" s="9"/>
      <c r="C176" s="184">
        <v>0.8</v>
      </c>
      <c r="D176" s="203">
        <v>3</v>
      </c>
      <c r="E176" s="183">
        <v>2</v>
      </c>
      <c r="F176" s="183">
        <f>Max!$B$2*C176</f>
        <v>168</v>
      </c>
      <c r="G176" s="188">
        <f t="shared" si="8"/>
        <v>6</v>
      </c>
      <c r="H176" s="189">
        <f t="shared" si="9"/>
        <v>1008</v>
      </c>
      <c r="I176" s="188"/>
      <c r="J176" s="189"/>
      <c r="K176" s="188"/>
      <c r="L176" s="190"/>
    </row>
    <row r="177" spans="1:12" ht="12.75" customHeight="1">
      <c r="A177" s="25"/>
      <c r="B177" s="9"/>
      <c r="C177" s="184">
        <v>0.85</v>
      </c>
      <c r="D177" s="203">
        <v>2</v>
      </c>
      <c r="E177" s="183">
        <v>3</v>
      </c>
      <c r="F177" s="183">
        <f>Max!$B$2*C177</f>
        <v>178.5</v>
      </c>
      <c r="G177" s="188">
        <f t="shared" si="8"/>
        <v>6</v>
      </c>
      <c r="H177" s="189">
        <f t="shared" si="9"/>
        <v>1071</v>
      </c>
      <c r="I177" s="188"/>
      <c r="J177" s="189"/>
      <c r="K177" s="188"/>
      <c r="L177" s="190"/>
    </row>
    <row r="178" spans="1:12" ht="12.75" customHeight="1">
      <c r="A178" s="25"/>
      <c r="B178" s="9"/>
      <c r="C178" s="184">
        <v>0.8</v>
      </c>
      <c r="D178" s="203">
        <v>3</v>
      </c>
      <c r="E178" s="183">
        <v>3</v>
      </c>
      <c r="F178" s="183">
        <f>Max!$B$2*C178</f>
        <v>168</v>
      </c>
      <c r="G178" s="188">
        <f t="shared" si="8"/>
        <v>9</v>
      </c>
      <c r="H178" s="189">
        <f t="shared" si="9"/>
        <v>1512</v>
      </c>
      <c r="I178" s="188"/>
      <c r="J178" s="189"/>
      <c r="K178" s="188"/>
      <c r="L178" s="190"/>
    </row>
    <row r="179" spans="1:12" ht="12.75" customHeight="1">
      <c r="A179" s="26">
        <v>3</v>
      </c>
      <c r="B179" s="13" t="s">
        <v>107</v>
      </c>
      <c r="C179" s="192">
        <v>0.5</v>
      </c>
      <c r="D179" s="200">
        <v>5</v>
      </c>
      <c r="E179" s="191">
        <v>1</v>
      </c>
      <c r="F179" s="191">
        <f>Max!$B$3*C179</f>
        <v>100</v>
      </c>
      <c r="G179" s="188"/>
      <c r="H179" s="189"/>
      <c r="I179" s="188">
        <f>D179*E179</f>
        <v>5</v>
      </c>
      <c r="J179" s="189">
        <f>F179*I179</f>
        <v>500</v>
      </c>
      <c r="K179" s="188"/>
      <c r="L179" s="190"/>
    </row>
    <row r="180" spans="1:12" ht="12.75" customHeight="1">
      <c r="A180" s="26"/>
      <c r="B180" s="13"/>
      <c r="C180" s="192">
        <v>0.6</v>
      </c>
      <c r="D180" s="200">
        <v>5</v>
      </c>
      <c r="E180" s="191">
        <v>2</v>
      </c>
      <c r="F180" s="191">
        <f>Max!$B$3*C180</f>
        <v>120</v>
      </c>
      <c r="G180" s="188"/>
      <c r="H180" s="189"/>
      <c r="I180" s="188">
        <f>D180*E180</f>
        <v>10</v>
      </c>
      <c r="J180" s="189">
        <f>F180*I180</f>
        <v>1200</v>
      </c>
      <c r="K180" s="188"/>
      <c r="L180" s="190"/>
    </row>
    <row r="181" spans="1:12" ht="12.75" customHeight="1">
      <c r="A181" s="26"/>
      <c r="B181" s="13"/>
      <c r="C181" s="192">
        <v>0.7</v>
      </c>
      <c r="D181" s="200">
        <v>5</v>
      </c>
      <c r="E181" s="191">
        <v>5</v>
      </c>
      <c r="F181" s="191">
        <f>Max!$B$3*C181</f>
        <v>140</v>
      </c>
      <c r="G181" s="188"/>
      <c r="H181" s="189"/>
      <c r="I181" s="188">
        <f>D181*E181</f>
        <v>25</v>
      </c>
      <c r="J181" s="189">
        <f>F181*I181</f>
        <v>3500</v>
      </c>
      <c r="K181" s="188"/>
      <c r="L181" s="190"/>
    </row>
    <row r="182" spans="1:12" ht="12.75" customHeight="1">
      <c r="A182" s="27">
        <v>4</v>
      </c>
      <c r="B182" s="17" t="s">
        <v>73</v>
      </c>
      <c r="C182" s="194"/>
      <c r="D182" s="202">
        <v>10</v>
      </c>
      <c r="E182" s="193">
        <v>5</v>
      </c>
      <c r="F182" s="193"/>
      <c r="G182" s="188"/>
      <c r="H182" s="189"/>
      <c r="I182" s="188"/>
      <c r="J182" s="189"/>
      <c r="K182" s="188"/>
      <c r="L182" s="190"/>
    </row>
    <row r="183" spans="1:12" ht="12.75" customHeight="1">
      <c r="A183" s="50">
        <v>5</v>
      </c>
      <c r="B183" s="51" t="s">
        <v>88</v>
      </c>
      <c r="C183" s="53"/>
      <c r="D183" s="52">
        <v>5</v>
      </c>
      <c r="E183" s="54">
        <v>5</v>
      </c>
      <c r="F183" s="54"/>
      <c r="G183" s="188"/>
      <c r="H183" s="189"/>
      <c r="I183" s="188"/>
      <c r="J183" s="189"/>
      <c r="K183" s="188"/>
      <c r="L183" s="190"/>
    </row>
    <row r="184" spans="3:12" ht="12.75" customHeight="1">
      <c r="C184" s="7"/>
      <c r="D184" s="29"/>
      <c r="E184" s="29"/>
      <c r="F184" s="29"/>
      <c r="G184" s="188"/>
      <c r="H184" s="189"/>
      <c r="I184" s="188"/>
      <c r="J184" s="189"/>
      <c r="K184" s="188"/>
      <c r="L184" s="190"/>
    </row>
    <row r="185" spans="3:14" ht="12.75" customHeight="1">
      <c r="C185" s="182"/>
      <c r="D185" s="180"/>
      <c r="E185" s="180"/>
      <c r="F185" s="180"/>
      <c r="G185" s="177">
        <f aca="true" t="shared" si="10" ref="G185:L185">SUM(G125:G184)</f>
        <v>106</v>
      </c>
      <c r="H185" s="178">
        <f t="shared" si="10"/>
        <v>15099</v>
      </c>
      <c r="I185" s="177">
        <f t="shared" si="10"/>
        <v>220</v>
      </c>
      <c r="J185" s="178">
        <f t="shared" si="10"/>
        <v>29310</v>
      </c>
      <c r="K185" s="177">
        <f t="shared" si="10"/>
        <v>60</v>
      </c>
      <c r="L185" s="178">
        <f t="shared" si="10"/>
        <v>9955</v>
      </c>
      <c r="M185" s="176"/>
      <c r="N185" s="176"/>
    </row>
    <row r="186" spans="1:12" ht="12.75" customHeight="1">
      <c r="A186" s="4" t="s">
        <v>15</v>
      </c>
      <c r="B186" s="4"/>
      <c r="C186" s="182"/>
      <c r="D186" s="180"/>
      <c r="E186" s="180"/>
      <c r="F186" s="180"/>
      <c r="G186" s="188"/>
      <c r="H186" s="189"/>
      <c r="I186" s="188"/>
      <c r="J186" s="189"/>
      <c r="K186" s="188"/>
      <c r="L186" s="190"/>
    </row>
    <row r="187" spans="1:12" ht="12.75" customHeight="1">
      <c r="A187" s="4" t="s">
        <v>100</v>
      </c>
      <c r="C187" s="7" t="s">
        <v>8</v>
      </c>
      <c r="D187" s="217" t="s">
        <v>6</v>
      </c>
      <c r="E187" s="217" t="s">
        <v>7</v>
      </c>
      <c r="F187" s="29" t="s">
        <v>9</v>
      </c>
      <c r="G187" s="188"/>
      <c r="H187" s="189"/>
      <c r="I187" s="188"/>
      <c r="J187" s="189"/>
      <c r="K187" s="188"/>
      <c r="L187" s="190"/>
    </row>
    <row r="188" spans="1:12" ht="12.75" customHeight="1">
      <c r="A188" s="25">
        <v>1</v>
      </c>
      <c r="B188" s="9" t="s">
        <v>4</v>
      </c>
      <c r="C188" s="184">
        <v>0.5</v>
      </c>
      <c r="D188" s="203">
        <v>5</v>
      </c>
      <c r="E188" s="183">
        <v>1</v>
      </c>
      <c r="F188" s="183">
        <f>Max!$B$2*C188</f>
        <v>105</v>
      </c>
      <c r="G188" s="188">
        <f aca="true" t="shared" si="11" ref="G188:G193">D188*E188</f>
        <v>5</v>
      </c>
      <c r="H188" s="189">
        <f aca="true" t="shared" si="12" ref="H188:H193">F188*G188</f>
        <v>525</v>
      </c>
      <c r="I188" s="188"/>
      <c r="J188" s="189"/>
      <c r="K188" s="188"/>
      <c r="L188" s="190"/>
    </row>
    <row r="189" spans="1:12" ht="12.75" customHeight="1">
      <c r="A189" s="25"/>
      <c r="B189" s="9"/>
      <c r="C189" s="184">
        <v>0.6</v>
      </c>
      <c r="D189" s="203">
        <v>4</v>
      </c>
      <c r="E189" s="183">
        <v>1</v>
      </c>
      <c r="F189" s="183">
        <f>Max!$B$2*C189</f>
        <v>126</v>
      </c>
      <c r="G189" s="188">
        <f t="shared" si="11"/>
        <v>4</v>
      </c>
      <c r="H189" s="189">
        <f t="shared" si="12"/>
        <v>504</v>
      </c>
      <c r="I189" s="188"/>
      <c r="J189" s="189"/>
      <c r="K189" s="188"/>
      <c r="L189" s="190"/>
    </row>
    <row r="190" spans="1:12" ht="12.75" customHeight="1">
      <c r="A190" s="25"/>
      <c r="B190" s="9"/>
      <c r="C190" s="184">
        <v>0.7</v>
      </c>
      <c r="D190" s="203">
        <v>3</v>
      </c>
      <c r="E190" s="183">
        <v>2</v>
      </c>
      <c r="F190" s="183">
        <f>Max!$B$2*C190</f>
        <v>147</v>
      </c>
      <c r="G190" s="188">
        <f t="shared" si="11"/>
        <v>6</v>
      </c>
      <c r="H190" s="189">
        <f t="shared" si="12"/>
        <v>882</v>
      </c>
      <c r="I190" s="188"/>
      <c r="J190" s="189"/>
      <c r="K190" s="188"/>
      <c r="L190" s="190"/>
    </row>
    <row r="191" spans="1:12" ht="12.75" customHeight="1">
      <c r="A191" s="25"/>
      <c r="B191" s="9"/>
      <c r="C191" s="184">
        <v>0.8</v>
      </c>
      <c r="D191" s="203">
        <v>3</v>
      </c>
      <c r="E191" s="183">
        <v>2</v>
      </c>
      <c r="F191" s="183">
        <f>Max!$B$2*C191</f>
        <v>168</v>
      </c>
      <c r="G191" s="188">
        <f t="shared" si="11"/>
        <v>6</v>
      </c>
      <c r="H191" s="189">
        <f t="shared" si="12"/>
        <v>1008</v>
      </c>
      <c r="I191" s="188"/>
      <c r="J191" s="189"/>
      <c r="K191" s="188"/>
      <c r="L191" s="190"/>
    </row>
    <row r="192" spans="1:12" ht="12.75" customHeight="1">
      <c r="A192" s="25"/>
      <c r="B192" s="9"/>
      <c r="C192" s="184">
        <v>0.85</v>
      </c>
      <c r="D192" s="203">
        <v>2</v>
      </c>
      <c r="E192" s="183">
        <v>2</v>
      </c>
      <c r="F192" s="183">
        <f>Max!$B$2*C192</f>
        <v>178.5</v>
      </c>
      <c r="G192" s="188">
        <f t="shared" si="11"/>
        <v>4</v>
      </c>
      <c r="H192" s="189">
        <f t="shared" si="12"/>
        <v>714</v>
      </c>
      <c r="I192" s="188"/>
      <c r="J192" s="189"/>
      <c r="K192" s="188"/>
      <c r="L192" s="190"/>
    </row>
    <row r="193" spans="1:12" ht="12.75" customHeight="1">
      <c r="A193" s="25"/>
      <c r="B193" s="9"/>
      <c r="C193" s="184">
        <v>0.9</v>
      </c>
      <c r="D193" s="203">
        <v>1</v>
      </c>
      <c r="E193" s="183">
        <v>2</v>
      </c>
      <c r="F193" s="183">
        <f>Max!$B$2*C193</f>
        <v>189</v>
      </c>
      <c r="G193" s="188">
        <f t="shared" si="11"/>
        <v>2</v>
      </c>
      <c r="H193" s="189">
        <f t="shared" si="12"/>
        <v>378</v>
      </c>
      <c r="I193" s="188"/>
      <c r="J193" s="189"/>
      <c r="K193" s="188"/>
      <c r="L193" s="190"/>
    </row>
    <row r="194" spans="1:12" ht="12.75" customHeight="1">
      <c r="A194" s="26">
        <v>2</v>
      </c>
      <c r="B194" s="13" t="s">
        <v>107</v>
      </c>
      <c r="C194" s="192">
        <v>0.5</v>
      </c>
      <c r="D194" s="200">
        <v>5</v>
      </c>
      <c r="E194" s="191">
        <v>1</v>
      </c>
      <c r="F194" s="191">
        <f>Max!$B$3*C194</f>
        <v>100</v>
      </c>
      <c r="G194" s="188"/>
      <c r="H194" s="189"/>
      <c r="I194" s="188">
        <f aca="true" t="shared" si="13" ref="I194:I199">D194*E194</f>
        <v>5</v>
      </c>
      <c r="J194" s="189">
        <f aca="true" t="shared" si="14" ref="J194:J199">F194*I194</f>
        <v>500</v>
      </c>
      <c r="K194" s="188"/>
      <c r="L194" s="190"/>
    </row>
    <row r="195" spans="1:12" ht="12.75" customHeight="1">
      <c r="A195" s="26"/>
      <c r="B195" s="13"/>
      <c r="C195" s="192">
        <v>0.6</v>
      </c>
      <c r="D195" s="200">
        <v>4</v>
      </c>
      <c r="E195" s="191">
        <v>1</v>
      </c>
      <c r="F195" s="191">
        <f>Max!$B$3*C195</f>
        <v>120</v>
      </c>
      <c r="G195" s="188"/>
      <c r="H195" s="189"/>
      <c r="I195" s="188">
        <f t="shared" si="13"/>
        <v>4</v>
      </c>
      <c r="J195" s="189">
        <f t="shared" si="14"/>
        <v>480</v>
      </c>
      <c r="K195" s="188"/>
      <c r="L195" s="190"/>
    </row>
    <row r="196" spans="1:12" ht="12.75" customHeight="1">
      <c r="A196" s="26"/>
      <c r="B196" s="13"/>
      <c r="C196" s="192">
        <v>0.7</v>
      </c>
      <c r="D196" s="200">
        <v>3</v>
      </c>
      <c r="E196" s="191">
        <v>2</v>
      </c>
      <c r="F196" s="191">
        <f>Max!$B$3*C196</f>
        <v>140</v>
      </c>
      <c r="G196" s="188"/>
      <c r="H196" s="189"/>
      <c r="I196" s="188">
        <f t="shared" si="13"/>
        <v>6</v>
      </c>
      <c r="J196" s="189">
        <f t="shared" si="14"/>
        <v>840</v>
      </c>
      <c r="K196" s="188"/>
      <c r="L196" s="190"/>
    </row>
    <row r="197" spans="1:12" ht="12.75" customHeight="1">
      <c r="A197" s="26"/>
      <c r="B197" s="13"/>
      <c r="C197" s="192">
        <v>0.8</v>
      </c>
      <c r="D197" s="200">
        <v>3</v>
      </c>
      <c r="E197" s="191">
        <v>2</v>
      </c>
      <c r="F197" s="191">
        <f>Max!$B$3*C197</f>
        <v>160</v>
      </c>
      <c r="G197" s="188"/>
      <c r="H197" s="189"/>
      <c r="I197" s="188">
        <f t="shared" si="13"/>
        <v>6</v>
      </c>
      <c r="J197" s="189">
        <f t="shared" si="14"/>
        <v>960</v>
      </c>
      <c r="K197" s="188"/>
      <c r="L197" s="190"/>
    </row>
    <row r="198" spans="1:12" ht="12.75" customHeight="1">
      <c r="A198" s="26"/>
      <c r="B198" s="13"/>
      <c r="C198" s="192">
        <v>0.85</v>
      </c>
      <c r="D198" s="200">
        <v>2</v>
      </c>
      <c r="E198" s="191">
        <v>2</v>
      </c>
      <c r="F198" s="191">
        <f>Max!$B$3*C198</f>
        <v>170</v>
      </c>
      <c r="G198" s="188"/>
      <c r="H198" s="189"/>
      <c r="I198" s="188">
        <f t="shared" si="13"/>
        <v>4</v>
      </c>
      <c r="J198" s="189">
        <f t="shared" si="14"/>
        <v>680</v>
      </c>
      <c r="K198" s="188"/>
      <c r="L198" s="190"/>
    </row>
    <row r="199" spans="1:12" ht="12.75" customHeight="1">
      <c r="A199" s="26"/>
      <c r="B199" s="13"/>
      <c r="C199" s="192">
        <v>0.8</v>
      </c>
      <c r="D199" s="200">
        <v>3</v>
      </c>
      <c r="E199" s="191">
        <v>2</v>
      </c>
      <c r="F199" s="191">
        <f>Max!$B$3*C199</f>
        <v>160</v>
      </c>
      <c r="G199" s="188"/>
      <c r="H199" s="189"/>
      <c r="I199" s="188">
        <f t="shared" si="13"/>
        <v>6</v>
      </c>
      <c r="J199" s="189">
        <f t="shared" si="14"/>
        <v>960</v>
      </c>
      <c r="K199" s="188"/>
      <c r="L199" s="190"/>
    </row>
    <row r="200" spans="1:12" ht="12.75" customHeight="1">
      <c r="A200" s="44">
        <v>3</v>
      </c>
      <c r="B200" s="45" t="s">
        <v>73</v>
      </c>
      <c r="C200" s="47"/>
      <c r="D200" s="46">
        <v>10</v>
      </c>
      <c r="E200" s="48">
        <v>5</v>
      </c>
      <c r="F200" s="48"/>
      <c r="G200" s="188"/>
      <c r="H200" s="189"/>
      <c r="I200" s="188"/>
      <c r="J200" s="189"/>
      <c r="K200" s="188"/>
      <c r="L200" s="190"/>
    </row>
    <row r="201" spans="1:12" ht="12.75" customHeight="1">
      <c r="A201" s="44">
        <v>4</v>
      </c>
      <c r="B201" s="45" t="s">
        <v>72</v>
      </c>
      <c r="C201" s="47"/>
      <c r="D201" s="46">
        <v>8</v>
      </c>
      <c r="E201" s="48">
        <v>5</v>
      </c>
      <c r="F201" s="48"/>
      <c r="G201" s="188"/>
      <c r="H201" s="189"/>
      <c r="I201" s="188"/>
      <c r="J201" s="189"/>
      <c r="K201" s="188"/>
      <c r="L201" s="190"/>
    </row>
    <row r="202" spans="1:12" ht="12.75" customHeight="1">
      <c r="A202" s="25">
        <v>5</v>
      </c>
      <c r="B202" s="9" t="s">
        <v>4</v>
      </c>
      <c r="C202" s="184">
        <v>0.5</v>
      </c>
      <c r="D202" s="203">
        <v>5</v>
      </c>
      <c r="E202" s="183">
        <v>1</v>
      </c>
      <c r="F202" s="183">
        <f>Max!$B$2*C202</f>
        <v>105</v>
      </c>
      <c r="G202" s="188">
        <f>D202*E202</f>
        <v>5</v>
      </c>
      <c r="H202" s="189">
        <f>F202*G202</f>
        <v>525</v>
      </c>
      <c r="I202" s="188"/>
      <c r="J202" s="189"/>
      <c r="K202" s="188"/>
      <c r="L202" s="190"/>
    </row>
    <row r="203" spans="1:12" ht="12.75" customHeight="1">
      <c r="A203" s="25"/>
      <c r="B203" s="9"/>
      <c r="C203" s="184">
        <v>0.6</v>
      </c>
      <c r="D203" s="203">
        <v>4</v>
      </c>
      <c r="E203" s="183">
        <v>1</v>
      </c>
      <c r="F203" s="183">
        <f>Max!$B$2*C203</f>
        <v>126</v>
      </c>
      <c r="G203" s="188">
        <f>D203*E203</f>
        <v>4</v>
      </c>
      <c r="H203" s="189">
        <f>F203*G203</f>
        <v>504</v>
      </c>
      <c r="I203" s="188"/>
      <c r="J203" s="189"/>
      <c r="K203" s="188"/>
      <c r="L203" s="190"/>
    </row>
    <row r="204" spans="1:12" ht="12.75" customHeight="1">
      <c r="A204" s="25"/>
      <c r="B204" s="9"/>
      <c r="C204" s="184">
        <v>0.7</v>
      </c>
      <c r="D204" s="203">
        <v>3</v>
      </c>
      <c r="E204" s="183">
        <v>2</v>
      </c>
      <c r="F204" s="183">
        <f>Max!$B$2*C204</f>
        <v>147</v>
      </c>
      <c r="G204" s="188">
        <f>D204*E204</f>
        <v>6</v>
      </c>
      <c r="H204" s="189">
        <f>F204*G204</f>
        <v>882</v>
      </c>
      <c r="I204" s="188"/>
      <c r="J204" s="189"/>
      <c r="K204" s="188"/>
      <c r="L204" s="190"/>
    </row>
    <row r="205" spans="1:12" ht="12.75" customHeight="1">
      <c r="A205" s="25"/>
      <c r="B205" s="9"/>
      <c r="C205" s="184">
        <v>0.8</v>
      </c>
      <c r="D205" s="203">
        <v>2</v>
      </c>
      <c r="E205" s="183">
        <v>4</v>
      </c>
      <c r="F205" s="183">
        <f>Max!$B$2*C205</f>
        <v>168</v>
      </c>
      <c r="G205" s="188">
        <f>D205*E205</f>
        <v>8</v>
      </c>
      <c r="H205" s="189">
        <f>F205*G205</f>
        <v>1344</v>
      </c>
      <c r="I205" s="188"/>
      <c r="J205" s="189"/>
      <c r="K205" s="188"/>
      <c r="L205" s="190"/>
    </row>
    <row r="206" spans="1:12" ht="12.75" customHeight="1">
      <c r="A206" s="50">
        <v>6</v>
      </c>
      <c r="B206" s="51" t="s">
        <v>75</v>
      </c>
      <c r="C206" s="53"/>
      <c r="D206" s="52">
        <v>5</v>
      </c>
      <c r="E206" s="54">
        <v>5</v>
      </c>
      <c r="F206" s="54"/>
      <c r="G206" s="188"/>
      <c r="H206" s="189"/>
      <c r="I206" s="188"/>
      <c r="J206" s="189"/>
      <c r="K206" s="188"/>
      <c r="L206" s="190"/>
    </row>
    <row r="207" spans="3:12" ht="12.75" customHeight="1">
      <c r="C207" s="182"/>
      <c r="D207" s="180"/>
      <c r="E207" s="180"/>
      <c r="F207" s="180"/>
      <c r="G207" s="188"/>
      <c r="H207" s="189"/>
      <c r="I207" s="188"/>
      <c r="J207" s="189"/>
      <c r="K207" s="188"/>
      <c r="L207" s="190"/>
    </row>
    <row r="208" spans="1:12" ht="12.75" customHeight="1">
      <c r="A208" s="4" t="s">
        <v>101</v>
      </c>
      <c r="C208" s="7" t="s">
        <v>8</v>
      </c>
      <c r="D208" s="217" t="s">
        <v>6</v>
      </c>
      <c r="E208" s="217" t="s">
        <v>7</v>
      </c>
      <c r="F208" s="29" t="s">
        <v>9</v>
      </c>
      <c r="G208" s="188"/>
      <c r="H208" s="189"/>
      <c r="I208" s="188"/>
      <c r="J208" s="189"/>
      <c r="K208" s="188"/>
      <c r="L208" s="190"/>
    </row>
    <row r="209" spans="1:12" ht="12.75" customHeight="1">
      <c r="A209" s="26">
        <v>1</v>
      </c>
      <c r="B209" s="13" t="s">
        <v>107</v>
      </c>
      <c r="C209" s="192">
        <v>0.5</v>
      </c>
      <c r="D209" s="200">
        <v>5</v>
      </c>
      <c r="E209" s="191">
        <v>1</v>
      </c>
      <c r="F209" s="191">
        <f>Max!$B$3*C209</f>
        <v>100</v>
      </c>
      <c r="G209" s="188"/>
      <c r="H209" s="189"/>
      <c r="I209" s="188">
        <f>D209*E209</f>
        <v>5</v>
      </c>
      <c r="J209" s="189">
        <f>F209*I209</f>
        <v>500</v>
      </c>
      <c r="K209" s="188"/>
      <c r="L209" s="190"/>
    </row>
    <row r="210" spans="1:12" ht="12.75" customHeight="1">
      <c r="A210" s="26"/>
      <c r="B210" s="13"/>
      <c r="C210" s="192">
        <v>0.6</v>
      </c>
      <c r="D210" s="200">
        <v>4</v>
      </c>
      <c r="E210" s="191">
        <v>1</v>
      </c>
      <c r="F210" s="191">
        <f>Max!$B$3*C210</f>
        <v>120</v>
      </c>
      <c r="G210" s="188"/>
      <c r="H210" s="189"/>
      <c r="I210" s="188">
        <f>D210*E210</f>
        <v>4</v>
      </c>
      <c r="J210" s="189">
        <f>F210*I210</f>
        <v>480</v>
      </c>
      <c r="K210" s="188"/>
      <c r="L210" s="190"/>
    </row>
    <row r="211" spans="1:12" ht="12.75" customHeight="1">
      <c r="A211" s="26"/>
      <c r="B211" s="13"/>
      <c r="C211" s="192">
        <v>0.7</v>
      </c>
      <c r="D211" s="200">
        <v>3</v>
      </c>
      <c r="E211" s="191">
        <v>2</v>
      </c>
      <c r="F211" s="191">
        <f>Max!$B$3*C211</f>
        <v>140</v>
      </c>
      <c r="G211" s="188"/>
      <c r="H211" s="189"/>
      <c r="I211" s="188">
        <f>D211*E211</f>
        <v>6</v>
      </c>
      <c r="J211" s="189">
        <f>F211*I211</f>
        <v>840</v>
      </c>
      <c r="K211" s="188"/>
      <c r="L211" s="190"/>
    </row>
    <row r="212" spans="1:12" ht="12.75" customHeight="1">
      <c r="A212" s="26"/>
      <c r="B212" s="13"/>
      <c r="C212" s="192">
        <v>0.8</v>
      </c>
      <c r="D212" s="200">
        <v>3</v>
      </c>
      <c r="E212" s="191">
        <v>2</v>
      </c>
      <c r="F212" s="191">
        <f>Max!$B$3*C212</f>
        <v>160</v>
      </c>
      <c r="G212" s="188"/>
      <c r="H212" s="189"/>
      <c r="I212" s="188">
        <f>D212*E212</f>
        <v>6</v>
      </c>
      <c r="J212" s="189">
        <f>F212*I212</f>
        <v>960</v>
      </c>
      <c r="K212" s="188"/>
      <c r="L212" s="190"/>
    </row>
    <row r="213" spans="1:12" ht="12.75" customHeight="1">
      <c r="A213" s="26"/>
      <c r="B213" s="13"/>
      <c r="C213" s="192">
        <v>0.85</v>
      </c>
      <c r="D213" s="200">
        <v>2</v>
      </c>
      <c r="E213" s="191">
        <v>3</v>
      </c>
      <c r="F213" s="191">
        <f>Max!$B$3*C213</f>
        <v>170</v>
      </c>
      <c r="G213" s="188"/>
      <c r="H213" s="189"/>
      <c r="I213" s="188">
        <f>D213*E213</f>
        <v>6</v>
      </c>
      <c r="J213" s="189">
        <f>F213*I213</f>
        <v>1020</v>
      </c>
      <c r="K213" s="188"/>
      <c r="L213" s="190"/>
    </row>
    <row r="214" spans="1:12" ht="12.75" customHeight="1">
      <c r="A214" s="28">
        <v>2</v>
      </c>
      <c r="B214" s="21" t="s">
        <v>11</v>
      </c>
      <c r="C214" s="196">
        <v>0.5</v>
      </c>
      <c r="D214" s="201">
        <v>4</v>
      </c>
      <c r="E214" s="195">
        <v>1</v>
      </c>
      <c r="F214" s="195">
        <f>Max!$B$4*C214</f>
        <v>110</v>
      </c>
      <c r="G214" s="188"/>
      <c r="H214" s="189"/>
      <c r="I214" s="188"/>
      <c r="J214" s="189"/>
      <c r="K214" s="188">
        <f>D214*E214</f>
        <v>4</v>
      </c>
      <c r="L214" s="190">
        <f>F214*K214</f>
        <v>440</v>
      </c>
    </row>
    <row r="215" spans="1:12" ht="12.75" customHeight="1">
      <c r="A215" s="28"/>
      <c r="B215" s="21"/>
      <c r="C215" s="196">
        <v>0.6</v>
      </c>
      <c r="D215" s="201">
        <v>4</v>
      </c>
      <c r="E215" s="195">
        <v>1</v>
      </c>
      <c r="F215" s="195">
        <f>Max!$B$4*C215</f>
        <v>132</v>
      </c>
      <c r="G215" s="188"/>
      <c r="H215" s="189"/>
      <c r="I215" s="188"/>
      <c r="J215" s="189"/>
      <c r="K215" s="188">
        <f>D215*E215</f>
        <v>4</v>
      </c>
      <c r="L215" s="190">
        <f>F215*K215</f>
        <v>528</v>
      </c>
    </row>
    <row r="216" spans="1:12" ht="12.75" customHeight="1">
      <c r="A216" s="28"/>
      <c r="B216" s="21"/>
      <c r="C216" s="196">
        <v>0.7</v>
      </c>
      <c r="D216" s="201">
        <v>3</v>
      </c>
      <c r="E216" s="195">
        <v>2</v>
      </c>
      <c r="F216" s="195">
        <f>Max!$B$4*C216</f>
        <v>154</v>
      </c>
      <c r="G216" s="188"/>
      <c r="H216" s="189"/>
      <c r="I216" s="188"/>
      <c r="J216" s="189"/>
      <c r="K216" s="188">
        <f>D216*E216</f>
        <v>6</v>
      </c>
      <c r="L216" s="190">
        <f>F216*K216</f>
        <v>924</v>
      </c>
    </row>
    <row r="217" spans="1:12" ht="12.75" customHeight="1">
      <c r="A217" s="28"/>
      <c r="B217" s="21"/>
      <c r="C217" s="196">
        <v>0.8</v>
      </c>
      <c r="D217" s="201">
        <v>3</v>
      </c>
      <c r="E217" s="195">
        <v>2</v>
      </c>
      <c r="F217" s="195">
        <f>Max!$B$4*C217</f>
        <v>176</v>
      </c>
      <c r="G217" s="188"/>
      <c r="H217" s="189"/>
      <c r="I217" s="188"/>
      <c r="J217" s="189"/>
      <c r="K217" s="188">
        <f>D217*E217</f>
        <v>6</v>
      </c>
      <c r="L217" s="190">
        <f>F217*K217</f>
        <v>1056</v>
      </c>
    </row>
    <row r="218" spans="1:12" ht="12.75" customHeight="1">
      <c r="A218" s="28"/>
      <c r="B218" s="21"/>
      <c r="C218" s="196">
        <v>0.85</v>
      </c>
      <c r="D218" s="201">
        <v>2</v>
      </c>
      <c r="E218" s="195">
        <v>3</v>
      </c>
      <c r="F218" s="195">
        <f>Max!$B$4*C218</f>
        <v>187</v>
      </c>
      <c r="G218" s="188"/>
      <c r="H218" s="189"/>
      <c r="I218" s="188"/>
      <c r="J218" s="189"/>
      <c r="K218" s="188">
        <f>D218*E218</f>
        <v>6</v>
      </c>
      <c r="L218" s="190">
        <f>F218*K218</f>
        <v>1122</v>
      </c>
    </row>
    <row r="219" spans="1:12" ht="12.75" customHeight="1">
      <c r="A219" s="26">
        <v>3</v>
      </c>
      <c r="B219" s="13" t="s">
        <v>107</v>
      </c>
      <c r="C219" s="192">
        <v>0.55</v>
      </c>
      <c r="D219" s="200">
        <v>5</v>
      </c>
      <c r="E219" s="191">
        <v>1</v>
      </c>
      <c r="F219" s="191">
        <f>Max!$B$3*C219</f>
        <v>110.00000000000001</v>
      </c>
      <c r="G219" s="188"/>
      <c r="H219" s="189"/>
      <c r="I219" s="188">
        <f>D219*E219</f>
        <v>5</v>
      </c>
      <c r="J219" s="189">
        <f>F219*I219</f>
        <v>550.0000000000001</v>
      </c>
      <c r="K219" s="188"/>
      <c r="L219" s="190"/>
    </row>
    <row r="220" spans="1:12" ht="12.75" customHeight="1">
      <c r="A220" s="26"/>
      <c r="B220" s="13"/>
      <c r="C220" s="192">
        <v>0.65</v>
      </c>
      <c r="D220" s="200">
        <v>5</v>
      </c>
      <c r="E220" s="191">
        <v>1</v>
      </c>
      <c r="F220" s="191">
        <f>Max!$B$3*C220</f>
        <v>130</v>
      </c>
      <c r="G220" s="188"/>
      <c r="H220" s="189"/>
      <c r="I220" s="188">
        <f>D220*E220</f>
        <v>5</v>
      </c>
      <c r="J220" s="189">
        <f>F220*I220</f>
        <v>650</v>
      </c>
      <c r="K220" s="188"/>
      <c r="L220" s="190"/>
    </row>
    <row r="221" spans="1:12" ht="12.75" customHeight="1">
      <c r="A221" s="26"/>
      <c r="B221" s="13"/>
      <c r="C221" s="192">
        <v>0.75</v>
      </c>
      <c r="D221" s="200">
        <v>4</v>
      </c>
      <c r="E221" s="191">
        <v>4</v>
      </c>
      <c r="F221" s="191">
        <f>Max!$B$3*C221</f>
        <v>150</v>
      </c>
      <c r="G221" s="188"/>
      <c r="H221" s="189"/>
      <c r="I221" s="188">
        <f>D221*E221</f>
        <v>16</v>
      </c>
      <c r="J221" s="189">
        <f>F221*I221</f>
        <v>2400</v>
      </c>
      <c r="K221" s="188"/>
      <c r="L221" s="190"/>
    </row>
    <row r="222" spans="1:12" s="209" customFormat="1" ht="12.75" customHeight="1">
      <c r="A222" s="44">
        <v>4</v>
      </c>
      <c r="B222" s="45" t="s">
        <v>73</v>
      </c>
      <c r="C222" s="198"/>
      <c r="D222" s="205">
        <v>10</v>
      </c>
      <c r="E222" s="199">
        <v>5</v>
      </c>
      <c r="F222" s="199"/>
      <c r="G222" s="206"/>
      <c r="H222" s="207"/>
      <c r="I222" s="206"/>
      <c r="J222" s="207"/>
      <c r="K222" s="206"/>
      <c r="L222" s="208"/>
    </row>
    <row r="223" spans="1:12" ht="12.75" customHeight="1">
      <c r="A223" s="27">
        <v>5</v>
      </c>
      <c r="B223" s="17" t="s">
        <v>70</v>
      </c>
      <c r="C223" s="194"/>
      <c r="D223" s="202">
        <v>5</v>
      </c>
      <c r="E223" s="193">
        <v>5</v>
      </c>
      <c r="F223" s="193"/>
      <c r="G223" s="188"/>
      <c r="H223" s="189"/>
      <c r="I223" s="188"/>
      <c r="J223" s="189"/>
      <c r="K223" s="188"/>
      <c r="L223" s="190"/>
    </row>
    <row r="224" spans="3:12" ht="12.75" customHeight="1">
      <c r="C224" s="182"/>
      <c r="D224" s="180"/>
      <c r="E224" s="180"/>
      <c r="F224" s="180"/>
      <c r="G224" s="188"/>
      <c r="H224" s="189"/>
      <c r="I224" s="188"/>
      <c r="J224" s="189"/>
      <c r="K224" s="188"/>
      <c r="L224" s="190"/>
    </row>
    <row r="225" spans="1:12" ht="12.75" customHeight="1">
      <c r="A225" s="4" t="s">
        <v>102</v>
      </c>
      <c r="C225" s="7" t="s">
        <v>8</v>
      </c>
      <c r="D225" s="217" t="s">
        <v>6</v>
      </c>
      <c r="E225" s="217" t="s">
        <v>7</v>
      </c>
      <c r="F225" s="29" t="s">
        <v>9</v>
      </c>
      <c r="G225" s="188"/>
      <c r="H225" s="189"/>
      <c r="I225" s="188"/>
      <c r="J225" s="189"/>
      <c r="K225" s="188"/>
      <c r="L225" s="190"/>
    </row>
    <row r="226" spans="1:12" ht="12.75" customHeight="1">
      <c r="A226" s="25">
        <v>1</v>
      </c>
      <c r="B226" s="9" t="s">
        <v>4</v>
      </c>
      <c r="C226" s="184">
        <v>0.5</v>
      </c>
      <c r="D226" s="203">
        <v>5</v>
      </c>
      <c r="E226" s="183">
        <v>1</v>
      </c>
      <c r="F226" s="183">
        <f>Max!$B$2*C226</f>
        <v>105</v>
      </c>
      <c r="G226" s="188">
        <f>D226*E226</f>
        <v>5</v>
      </c>
      <c r="H226" s="189">
        <f>F226*G226</f>
        <v>525</v>
      </c>
      <c r="I226" s="188"/>
      <c r="J226" s="189"/>
      <c r="K226" s="188"/>
      <c r="L226" s="190"/>
    </row>
    <row r="227" spans="1:12" ht="12.75" customHeight="1">
      <c r="A227" s="25"/>
      <c r="B227" s="9"/>
      <c r="C227" s="184">
        <v>0.6</v>
      </c>
      <c r="D227" s="203">
        <v>4</v>
      </c>
      <c r="E227" s="183">
        <v>1</v>
      </c>
      <c r="F227" s="183">
        <f>Max!$B$2*C227</f>
        <v>126</v>
      </c>
      <c r="G227" s="188">
        <f>D227*E227</f>
        <v>4</v>
      </c>
      <c r="H227" s="189">
        <f>F227*G227</f>
        <v>504</v>
      </c>
      <c r="I227" s="188"/>
      <c r="J227" s="189"/>
      <c r="K227" s="188"/>
      <c r="L227" s="190"/>
    </row>
    <row r="228" spans="1:12" ht="12.75" customHeight="1">
      <c r="A228" s="25"/>
      <c r="B228" s="9"/>
      <c r="C228" s="184">
        <v>0.7</v>
      </c>
      <c r="D228" s="203">
        <v>3</v>
      </c>
      <c r="E228" s="183">
        <v>2</v>
      </c>
      <c r="F228" s="183">
        <f>Max!$B$2*C228</f>
        <v>147</v>
      </c>
      <c r="G228" s="188">
        <f>D228*E228</f>
        <v>6</v>
      </c>
      <c r="H228" s="189">
        <f>F228*G228</f>
        <v>882</v>
      </c>
      <c r="I228" s="188"/>
      <c r="J228" s="189"/>
      <c r="K228" s="188"/>
      <c r="L228" s="190"/>
    </row>
    <row r="229" spans="1:12" ht="12.75" customHeight="1">
      <c r="A229" s="25"/>
      <c r="B229" s="9"/>
      <c r="C229" s="184">
        <v>0.8</v>
      </c>
      <c r="D229" s="203">
        <v>3</v>
      </c>
      <c r="E229" s="183">
        <v>6</v>
      </c>
      <c r="F229" s="183">
        <f>Max!$B$2*C229</f>
        <v>168</v>
      </c>
      <c r="G229" s="188">
        <f>D229*E229</f>
        <v>18</v>
      </c>
      <c r="H229" s="189">
        <f>F229*G229</f>
        <v>3024</v>
      </c>
      <c r="I229" s="188"/>
      <c r="J229" s="189"/>
      <c r="K229" s="188"/>
      <c r="L229" s="190"/>
    </row>
    <row r="230" spans="1:12" ht="12.75" customHeight="1">
      <c r="A230" s="26">
        <v>2</v>
      </c>
      <c r="B230" s="13" t="s">
        <v>107</v>
      </c>
      <c r="C230" s="192">
        <v>0.5</v>
      </c>
      <c r="D230" s="200">
        <v>5</v>
      </c>
      <c r="E230" s="191">
        <v>1</v>
      </c>
      <c r="F230" s="191">
        <f>Max!$B$3*C230</f>
        <v>100</v>
      </c>
      <c r="G230" s="188"/>
      <c r="H230" s="189"/>
      <c r="I230" s="188">
        <f>D230*E230</f>
        <v>5</v>
      </c>
      <c r="J230" s="189">
        <f>F230*I230</f>
        <v>500</v>
      </c>
      <c r="K230" s="188"/>
      <c r="L230" s="190"/>
    </row>
    <row r="231" spans="1:12" ht="12.75" customHeight="1">
      <c r="A231" s="26"/>
      <c r="B231" s="13"/>
      <c r="C231" s="192">
        <v>0.6</v>
      </c>
      <c r="D231" s="200">
        <v>5</v>
      </c>
      <c r="E231" s="191">
        <v>1</v>
      </c>
      <c r="F231" s="191">
        <f>Max!$B$3*C231</f>
        <v>120</v>
      </c>
      <c r="G231" s="188"/>
      <c r="H231" s="189"/>
      <c r="I231" s="188">
        <f>D231*E231</f>
        <v>5</v>
      </c>
      <c r="J231" s="189">
        <f>F231*I231</f>
        <v>600</v>
      </c>
      <c r="K231" s="188"/>
      <c r="L231" s="190"/>
    </row>
    <row r="232" spans="1:12" ht="12.75" customHeight="1">
      <c r="A232" s="26"/>
      <c r="B232" s="13"/>
      <c r="C232" s="192">
        <v>0.7</v>
      </c>
      <c r="D232" s="200">
        <v>5</v>
      </c>
      <c r="E232" s="191">
        <v>5</v>
      </c>
      <c r="F232" s="191">
        <f>Max!$B$3*C232</f>
        <v>140</v>
      </c>
      <c r="G232" s="188"/>
      <c r="H232" s="189"/>
      <c r="I232" s="188">
        <f>D232*E232</f>
        <v>25</v>
      </c>
      <c r="J232" s="189">
        <f>F232*I232</f>
        <v>3500</v>
      </c>
      <c r="K232" s="188"/>
      <c r="L232" s="190"/>
    </row>
    <row r="233" spans="1:12" ht="12.75" customHeight="1">
      <c r="A233" s="27">
        <v>3</v>
      </c>
      <c r="B233" s="17" t="s">
        <v>73</v>
      </c>
      <c r="C233" s="194"/>
      <c r="D233" s="202">
        <v>10</v>
      </c>
      <c r="E233" s="193">
        <v>5</v>
      </c>
      <c r="F233" s="193"/>
      <c r="G233" s="188"/>
      <c r="H233" s="189"/>
      <c r="I233" s="188"/>
      <c r="J233" s="189"/>
      <c r="K233" s="188"/>
      <c r="L233" s="190"/>
    </row>
    <row r="234" spans="1:12" ht="12.75" customHeight="1">
      <c r="A234" s="44">
        <v>4</v>
      </c>
      <c r="B234" s="45" t="s">
        <v>72</v>
      </c>
      <c r="C234" s="47"/>
      <c r="D234" s="46">
        <v>8</v>
      </c>
      <c r="E234" s="48">
        <v>5</v>
      </c>
      <c r="F234" s="48"/>
      <c r="G234" s="188"/>
      <c r="H234" s="189"/>
      <c r="I234" s="188"/>
      <c r="J234" s="189"/>
      <c r="K234" s="188"/>
      <c r="L234" s="190"/>
    </row>
    <row r="235" spans="1:12" ht="12.75" customHeight="1">
      <c r="A235" s="44">
        <v>5</v>
      </c>
      <c r="B235" s="45" t="s">
        <v>88</v>
      </c>
      <c r="C235" s="47"/>
      <c r="D235" s="46">
        <v>5</v>
      </c>
      <c r="E235" s="48">
        <v>5</v>
      </c>
      <c r="F235" s="48"/>
      <c r="G235" s="188"/>
      <c r="H235" s="189"/>
      <c r="I235" s="188"/>
      <c r="J235" s="189"/>
      <c r="K235" s="188"/>
      <c r="L235" s="190"/>
    </row>
    <row r="236" spans="1:12" ht="12.75" customHeight="1">
      <c r="A236" s="50">
        <v>6</v>
      </c>
      <c r="B236" s="51" t="s">
        <v>10</v>
      </c>
      <c r="C236" s="53"/>
      <c r="D236" s="52">
        <v>10</v>
      </c>
      <c r="E236" s="54">
        <v>3</v>
      </c>
      <c r="F236" s="54"/>
      <c r="G236" s="188"/>
      <c r="H236" s="189"/>
      <c r="I236" s="188"/>
      <c r="J236" s="189"/>
      <c r="K236" s="188"/>
      <c r="L236" s="190"/>
    </row>
    <row r="237" spans="3:12" ht="12.75" customHeight="1">
      <c r="C237" s="7"/>
      <c r="D237" s="29"/>
      <c r="E237" s="29"/>
      <c r="F237" s="29"/>
      <c r="G237" s="188"/>
      <c r="H237" s="189"/>
      <c r="I237" s="188"/>
      <c r="J237" s="189"/>
      <c r="K237" s="188"/>
      <c r="L237" s="190"/>
    </row>
    <row r="238" spans="3:13" ht="12.75" customHeight="1">
      <c r="C238" s="182"/>
      <c r="D238" s="180"/>
      <c r="E238" s="180"/>
      <c r="F238" s="180"/>
      <c r="G238" s="179">
        <f aca="true" t="shared" si="15" ref="G238:L238">SUM(G188:G237)</f>
        <v>83</v>
      </c>
      <c r="H238" s="179">
        <f t="shared" si="15"/>
        <v>12201</v>
      </c>
      <c r="I238" s="179">
        <f t="shared" si="15"/>
        <v>119</v>
      </c>
      <c r="J238" s="179">
        <f t="shared" si="15"/>
        <v>16420</v>
      </c>
      <c r="K238" s="179">
        <f t="shared" si="15"/>
        <v>26</v>
      </c>
      <c r="L238" s="179">
        <f t="shared" si="15"/>
        <v>4070</v>
      </c>
      <c r="M238" s="176"/>
    </row>
    <row r="239" spans="3:12" ht="12.75" customHeight="1">
      <c r="C239" s="182"/>
      <c r="D239" s="180"/>
      <c r="E239" s="180"/>
      <c r="F239" s="180"/>
      <c r="G239" s="180"/>
      <c r="H239" s="180"/>
      <c r="I239" s="180"/>
      <c r="J239" s="180"/>
      <c r="K239" s="180"/>
      <c r="L239" s="181"/>
    </row>
    <row r="240" spans="3:12" ht="12.75" customHeight="1">
      <c r="C240" s="182"/>
      <c r="D240" s="180"/>
      <c r="E240" s="180"/>
      <c r="F240" s="180"/>
      <c r="G240" s="180"/>
      <c r="H240" s="180"/>
      <c r="I240" s="180"/>
      <c r="J240" s="180"/>
      <c r="K240" s="180"/>
      <c r="L240" s="181"/>
    </row>
    <row r="241" spans="3:13" ht="12.75" customHeight="1">
      <c r="C241" s="182"/>
      <c r="D241" s="180"/>
      <c r="E241" s="180"/>
      <c r="F241" s="180"/>
      <c r="G241" s="179">
        <f aca="true" t="shared" si="16" ref="G241:L241">SUM(G238+G185+G122+G66)</f>
        <v>397</v>
      </c>
      <c r="H241" s="179">
        <f t="shared" si="16"/>
        <v>56658</v>
      </c>
      <c r="I241" s="179">
        <f t="shared" si="16"/>
        <v>652</v>
      </c>
      <c r="J241" s="179">
        <f t="shared" si="16"/>
        <v>87260</v>
      </c>
      <c r="K241" s="179">
        <f t="shared" si="16"/>
        <v>208</v>
      </c>
      <c r="L241" s="179">
        <f t="shared" si="16"/>
        <v>33077</v>
      </c>
      <c r="M241" s="176"/>
    </row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</sheetData>
  <sheetProtection/>
  <printOptions/>
  <pageMargins left="0.75" right="0.75" top="1" bottom="1" header="0.4921259845" footer="0.4921259845"/>
  <pageSetup fitToHeight="1" fitToWidth="1" horizontalDpi="300" verticalDpi="3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125" style="4" customWidth="1"/>
    <col min="2" max="2" width="24.25390625" style="8" customWidth="1"/>
    <col min="3" max="3" width="11.25390625" style="1" customWidth="1"/>
    <col min="4" max="4" width="10.75390625" style="33" customWidth="1"/>
    <col min="5" max="5" width="9.125" style="33" customWidth="1"/>
    <col min="6" max="6" width="14.125" style="33" customWidth="1"/>
    <col min="7" max="11" width="9.125" style="33" hidden="1" customWidth="1"/>
    <col min="12" max="12" width="9.125" style="61" hidden="1" customWidth="1"/>
  </cols>
  <sheetData>
    <row r="1" spans="1:12" ht="12.75">
      <c r="A1" s="197"/>
      <c r="B1" s="197" t="s">
        <v>2</v>
      </c>
      <c r="C1" s="197"/>
      <c r="D1" s="29"/>
      <c r="E1" s="197"/>
      <c r="F1" s="197"/>
      <c r="G1" s="180"/>
      <c r="H1" s="180"/>
      <c r="I1" s="180"/>
      <c r="J1" s="180"/>
      <c r="K1" s="180"/>
      <c r="L1" s="181"/>
    </row>
    <row r="2" spans="2:12" ht="12.75" customHeight="1">
      <c r="B2" s="39" t="s">
        <v>95</v>
      </c>
      <c r="C2" s="37"/>
      <c r="D2" s="38"/>
      <c r="E2" s="38"/>
      <c r="F2" s="38"/>
      <c r="G2" s="38"/>
      <c r="H2" s="38"/>
      <c r="I2" s="180"/>
      <c r="J2" s="180"/>
      <c r="K2" s="180"/>
      <c r="L2" s="181"/>
    </row>
    <row r="3" spans="2:12" ht="12.75" customHeight="1">
      <c r="B3" s="39"/>
      <c r="C3" s="37"/>
      <c r="D3" s="175"/>
      <c r="E3" s="175"/>
      <c r="F3" s="38"/>
      <c r="G3" s="38"/>
      <c r="H3" s="38"/>
      <c r="I3" s="180"/>
      <c r="J3" s="180"/>
      <c r="K3" s="180"/>
      <c r="L3" s="181"/>
    </row>
    <row r="4" spans="1:12" ht="12.75" customHeight="1">
      <c r="A4" s="42"/>
      <c r="B4" s="42"/>
      <c r="C4" s="42"/>
      <c r="D4" s="204"/>
      <c r="E4" s="29"/>
      <c r="F4" s="42"/>
      <c r="G4" s="180"/>
      <c r="H4" s="180"/>
      <c r="I4" s="180"/>
      <c r="J4" s="180"/>
      <c r="K4" s="180"/>
      <c r="L4" s="181"/>
    </row>
    <row r="5" spans="1:12" ht="12.75" customHeight="1">
      <c r="A5" s="4" t="s">
        <v>5</v>
      </c>
      <c r="B5" s="4"/>
      <c r="C5" s="182"/>
      <c r="D5" s="180"/>
      <c r="E5" s="180"/>
      <c r="F5" s="180"/>
      <c r="G5" s="180"/>
      <c r="H5" s="180"/>
      <c r="I5" s="180"/>
      <c r="J5" s="180"/>
      <c r="K5" s="180"/>
      <c r="L5" s="181"/>
    </row>
    <row r="6" spans="1:12" ht="12.75" customHeight="1">
      <c r="A6" s="4" t="s">
        <v>100</v>
      </c>
      <c r="C6" s="7" t="s">
        <v>8</v>
      </c>
      <c r="D6" s="29" t="s">
        <v>6</v>
      </c>
      <c r="E6" s="29" t="s">
        <v>7</v>
      </c>
      <c r="F6" s="29" t="s">
        <v>9</v>
      </c>
      <c r="G6" s="180"/>
      <c r="H6" s="180"/>
      <c r="I6" s="180"/>
      <c r="J6" s="180"/>
      <c r="K6" s="180"/>
      <c r="L6" s="181"/>
    </row>
    <row r="7" spans="1:12" ht="12.75" customHeight="1">
      <c r="A7" s="26">
        <v>1</v>
      </c>
      <c r="B7" s="13" t="s">
        <v>107</v>
      </c>
      <c r="C7" s="192">
        <v>0.5</v>
      </c>
      <c r="D7" s="191">
        <v>5</v>
      </c>
      <c r="E7" s="191">
        <v>1</v>
      </c>
      <c r="F7" s="191">
        <f>Max!$B$3*C7</f>
        <v>100</v>
      </c>
      <c r="G7" s="185"/>
      <c r="H7" s="186"/>
      <c r="I7" s="185">
        <f>D7*E7</f>
        <v>5</v>
      </c>
      <c r="J7" s="186">
        <f>F7*I7</f>
        <v>500</v>
      </c>
      <c r="K7" s="185"/>
      <c r="L7" s="187"/>
    </row>
    <row r="8" spans="1:12" ht="12.75" customHeight="1">
      <c r="A8" s="26"/>
      <c r="B8" s="13"/>
      <c r="C8" s="192">
        <v>0.6</v>
      </c>
      <c r="D8" s="200">
        <v>4</v>
      </c>
      <c r="E8" s="191">
        <v>1</v>
      </c>
      <c r="F8" s="191">
        <f>Max!$B$3*C8</f>
        <v>120</v>
      </c>
      <c r="G8" s="188"/>
      <c r="H8" s="189"/>
      <c r="I8" s="188">
        <f>D8*E8</f>
        <v>4</v>
      </c>
      <c r="J8" s="189">
        <f>F8*I8</f>
        <v>480</v>
      </c>
      <c r="K8" s="188"/>
      <c r="L8" s="190"/>
    </row>
    <row r="9" spans="1:12" ht="12.75" customHeight="1">
      <c r="A9" s="26"/>
      <c r="B9" s="13"/>
      <c r="C9" s="192">
        <v>0.7</v>
      </c>
      <c r="D9" s="200">
        <v>3</v>
      </c>
      <c r="E9" s="191">
        <v>2</v>
      </c>
      <c r="F9" s="191">
        <f>Max!$B$3*C9</f>
        <v>140</v>
      </c>
      <c r="G9" s="188"/>
      <c r="H9" s="189"/>
      <c r="I9" s="188">
        <f>D9*E9</f>
        <v>6</v>
      </c>
      <c r="J9" s="189">
        <f>F9*I9</f>
        <v>840</v>
      </c>
      <c r="K9" s="188"/>
      <c r="L9" s="190"/>
    </row>
    <row r="10" spans="1:12" ht="12.75" customHeight="1">
      <c r="A10" s="26"/>
      <c r="B10" s="13"/>
      <c r="C10" s="192">
        <v>0.8</v>
      </c>
      <c r="D10" s="191">
        <v>3</v>
      </c>
      <c r="E10" s="191">
        <v>2</v>
      </c>
      <c r="F10" s="191">
        <f>Max!$B$3*C10</f>
        <v>160</v>
      </c>
      <c r="G10" s="188"/>
      <c r="H10" s="189"/>
      <c r="I10" s="188">
        <f>D10*E10</f>
        <v>6</v>
      </c>
      <c r="J10" s="189">
        <f>F10*I10</f>
        <v>960</v>
      </c>
      <c r="K10" s="188"/>
      <c r="L10" s="190"/>
    </row>
    <row r="11" spans="1:12" ht="12.75" customHeight="1">
      <c r="A11" s="26"/>
      <c r="B11" s="13"/>
      <c r="C11" s="192">
        <v>0.85</v>
      </c>
      <c r="D11" s="191">
        <v>2</v>
      </c>
      <c r="E11" s="191">
        <v>4</v>
      </c>
      <c r="F11" s="191">
        <f>Max!$B$3*C11</f>
        <v>170</v>
      </c>
      <c r="G11" s="188"/>
      <c r="H11" s="189"/>
      <c r="I11" s="188">
        <f>D11*E11</f>
        <v>8</v>
      </c>
      <c r="J11" s="189">
        <f>F11*I11</f>
        <v>1360</v>
      </c>
      <c r="K11" s="188"/>
      <c r="L11" s="190"/>
    </row>
    <row r="12" spans="1:12" ht="12.75" customHeight="1">
      <c r="A12" s="25">
        <v>2</v>
      </c>
      <c r="B12" s="9" t="s">
        <v>4</v>
      </c>
      <c r="C12" s="184">
        <v>0.5</v>
      </c>
      <c r="D12" s="203">
        <v>5</v>
      </c>
      <c r="E12" s="183">
        <v>1</v>
      </c>
      <c r="F12" s="183">
        <f>Max!$B$2*C12</f>
        <v>105</v>
      </c>
      <c r="G12" s="188">
        <f>D12*E12</f>
        <v>5</v>
      </c>
      <c r="H12" s="189">
        <f>F12*G12</f>
        <v>525</v>
      </c>
      <c r="I12" s="188"/>
      <c r="J12" s="189"/>
      <c r="K12" s="188"/>
      <c r="L12" s="190"/>
    </row>
    <row r="13" spans="1:12" ht="12.75" customHeight="1">
      <c r="A13" s="25"/>
      <c r="B13" s="9"/>
      <c r="C13" s="184">
        <v>0.6</v>
      </c>
      <c r="D13" s="183">
        <v>5</v>
      </c>
      <c r="E13" s="183">
        <v>2</v>
      </c>
      <c r="F13" s="183">
        <f>Max!$B$2*C13</f>
        <v>126</v>
      </c>
      <c r="G13" s="188">
        <f>D13*E13</f>
        <v>10</v>
      </c>
      <c r="H13" s="189">
        <f>F13*G13</f>
        <v>1260</v>
      </c>
      <c r="I13" s="188"/>
      <c r="J13" s="189"/>
      <c r="K13" s="188"/>
      <c r="L13" s="190"/>
    </row>
    <row r="14" spans="1:12" ht="12.75" customHeight="1">
      <c r="A14" s="25"/>
      <c r="B14" s="9"/>
      <c r="C14" s="184">
        <v>0.7</v>
      </c>
      <c r="D14" s="183" t="str">
        <f>2&amp;","&amp;4&amp;","&amp;6&amp;","&amp;8&amp;","&amp;7&amp;","&amp;5&amp;","&amp;3</f>
        <v>2,4,6,8,7,5,3</v>
      </c>
      <c r="E14" s="183">
        <v>1</v>
      </c>
      <c r="F14" s="183">
        <f>Max!$B$2*C14</f>
        <v>147</v>
      </c>
      <c r="G14" s="188">
        <v>35</v>
      </c>
      <c r="H14" s="189">
        <f>F14*G14</f>
        <v>5145</v>
      </c>
      <c r="I14" s="188"/>
      <c r="J14" s="189"/>
      <c r="K14" s="188"/>
      <c r="L14" s="190"/>
    </row>
    <row r="15" spans="1:12" ht="12.75" customHeight="1">
      <c r="A15" s="26">
        <v>3</v>
      </c>
      <c r="B15" s="13" t="s">
        <v>107</v>
      </c>
      <c r="C15" s="192">
        <v>0.5</v>
      </c>
      <c r="D15" s="191">
        <v>6</v>
      </c>
      <c r="E15" s="191">
        <v>1</v>
      </c>
      <c r="F15" s="191">
        <f>Max!$B$3*C15</f>
        <v>100</v>
      </c>
      <c r="G15" s="188"/>
      <c r="H15" s="189"/>
      <c r="I15" s="188">
        <f>D15*E15</f>
        <v>6</v>
      </c>
      <c r="J15" s="189">
        <f>F15*I15</f>
        <v>600</v>
      </c>
      <c r="K15" s="188"/>
      <c r="L15" s="190"/>
    </row>
    <row r="16" spans="1:12" ht="12.75" customHeight="1">
      <c r="A16" s="26"/>
      <c r="B16" s="13"/>
      <c r="C16" s="192">
        <v>0.6</v>
      </c>
      <c r="D16" s="191">
        <v>6</v>
      </c>
      <c r="E16" s="191">
        <v>2</v>
      </c>
      <c r="F16" s="191">
        <f>Max!$B$3*C16</f>
        <v>120</v>
      </c>
      <c r="G16" s="188"/>
      <c r="H16" s="189"/>
      <c r="I16" s="188">
        <f>D16*E16</f>
        <v>12</v>
      </c>
      <c r="J16" s="189">
        <f>F16*I16</f>
        <v>1440</v>
      </c>
      <c r="K16" s="188"/>
      <c r="L16" s="190"/>
    </row>
    <row r="17" spans="1:12" ht="12.75" customHeight="1">
      <c r="A17" s="26"/>
      <c r="B17" s="13"/>
      <c r="C17" s="192">
        <v>0.65</v>
      </c>
      <c r="D17" s="191">
        <v>6</v>
      </c>
      <c r="E17" s="191">
        <v>4</v>
      </c>
      <c r="F17" s="191">
        <f>Max!$B$3*C17</f>
        <v>130</v>
      </c>
      <c r="G17" s="188"/>
      <c r="H17" s="189"/>
      <c r="I17" s="188">
        <f>D17*E17</f>
        <v>24</v>
      </c>
      <c r="J17" s="189">
        <f>F17*I17</f>
        <v>3120</v>
      </c>
      <c r="K17" s="188"/>
      <c r="L17" s="190"/>
    </row>
    <row r="18" spans="1:12" ht="12.75" customHeight="1">
      <c r="A18" s="44">
        <v>4</v>
      </c>
      <c r="B18" s="8" t="s">
        <v>73</v>
      </c>
      <c r="C18" s="194"/>
      <c r="D18" s="202">
        <v>10</v>
      </c>
      <c r="E18" s="193">
        <v>5</v>
      </c>
      <c r="F18" s="193"/>
      <c r="G18" s="188"/>
      <c r="H18" s="189"/>
      <c r="I18" s="188"/>
      <c r="J18" s="189"/>
      <c r="K18" s="188"/>
      <c r="L18" s="190"/>
    </row>
    <row r="19" spans="1:12" ht="12.75" customHeight="1">
      <c r="A19" s="25">
        <v>5</v>
      </c>
      <c r="B19" s="9" t="s">
        <v>4</v>
      </c>
      <c r="C19" s="184">
        <v>0.5</v>
      </c>
      <c r="D19" s="203">
        <v>5</v>
      </c>
      <c r="E19" s="183">
        <v>1</v>
      </c>
      <c r="F19" s="183">
        <f>Max!$B$2*C19</f>
        <v>105</v>
      </c>
      <c r="G19" s="188">
        <f>D19*E19</f>
        <v>5</v>
      </c>
      <c r="H19" s="189">
        <f>F19*G19</f>
        <v>525</v>
      </c>
      <c r="I19" s="188"/>
      <c r="J19" s="189"/>
      <c r="K19" s="188"/>
      <c r="L19" s="190"/>
    </row>
    <row r="20" spans="1:12" ht="12.75" customHeight="1">
      <c r="A20" s="25"/>
      <c r="B20" s="9"/>
      <c r="C20" s="184">
        <v>0.6</v>
      </c>
      <c r="D20" s="183">
        <v>5</v>
      </c>
      <c r="E20" s="183">
        <v>2</v>
      </c>
      <c r="F20" s="183">
        <f>Max!$B$2*C20</f>
        <v>126</v>
      </c>
      <c r="G20" s="188">
        <f>D20*E20</f>
        <v>10</v>
      </c>
      <c r="H20" s="189">
        <f>F20*G20</f>
        <v>1260</v>
      </c>
      <c r="I20" s="188"/>
      <c r="J20" s="189"/>
      <c r="K20" s="188"/>
      <c r="L20" s="190"/>
    </row>
    <row r="21" spans="1:12" ht="12.75" customHeight="1">
      <c r="A21" s="25"/>
      <c r="B21" s="9"/>
      <c r="C21" s="184">
        <v>0.65</v>
      </c>
      <c r="D21" s="183">
        <v>4</v>
      </c>
      <c r="E21" s="183">
        <v>4</v>
      </c>
      <c r="F21" s="183">
        <f>Max!$B$2*C21</f>
        <v>136.5</v>
      </c>
      <c r="G21" s="188">
        <f>D21*E21</f>
        <v>16</v>
      </c>
      <c r="H21" s="189">
        <f>F21*G21</f>
        <v>2184</v>
      </c>
      <c r="I21" s="188"/>
      <c r="J21" s="189"/>
      <c r="K21" s="188"/>
      <c r="L21" s="190"/>
    </row>
    <row r="22" spans="1:12" ht="12.75" customHeight="1">
      <c r="A22" s="50">
        <v>6</v>
      </c>
      <c r="B22" s="51" t="s">
        <v>75</v>
      </c>
      <c r="C22" s="53"/>
      <c r="D22" s="54">
        <v>5</v>
      </c>
      <c r="E22" s="54">
        <v>5</v>
      </c>
      <c r="F22" s="54"/>
      <c r="G22" s="188"/>
      <c r="H22" s="189"/>
      <c r="I22" s="188"/>
      <c r="J22" s="189"/>
      <c r="K22" s="188"/>
      <c r="L22" s="190"/>
    </row>
    <row r="23" spans="3:12" ht="12.75" customHeight="1">
      <c r="C23" s="182"/>
      <c r="D23" s="180"/>
      <c r="E23" s="180"/>
      <c r="F23" s="180"/>
      <c r="G23" s="188"/>
      <c r="H23" s="189"/>
      <c r="I23" s="188"/>
      <c r="J23" s="189"/>
      <c r="K23" s="188"/>
      <c r="L23" s="190"/>
    </row>
    <row r="24" spans="1:12" ht="12.75" customHeight="1">
      <c r="A24" s="4" t="s">
        <v>101</v>
      </c>
      <c r="C24" s="216" t="s">
        <v>8</v>
      </c>
      <c r="D24" s="179" t="s">
        <v>6</v>
      </c>
      <c r="E24" s="179" t="s">
        <v>7</v>
      </c>
      <c r="F24" s="29" t="s">
        <v>9</v>
      </c>
      <c r="G24" s="188"/>
      <c r="H24" s="189"/>
      <c r="I24" s="188"/>
      <c r="J24" s="189"/>
      <c r="K24" s="188"/>
      <c r="L24" s="190"/>
    </row>
    <row r="25" spans="1:12" ht="12.75" customHeight="1">
      <c r="A25" s="28">
        <v>1</v>
      </c>
      <c r="B25" s="21" t="s">
        <v>12</v>
      </c>
      <c r="C25" s="196">
        <v>0.5</v>
      </c>
      <c r="D25" s="195">
        <v>4</v>
      </c>
      <c r="E25" s="195">
        <v>1</v>
      </c>
      <c r="F25" s="195">
        <f>Max!$B$4*C25</f>
        <v>110</v>
      </c>
      <c r="G25" s="188"/>
      <c r="H25" s="189"/>
      <c r="I25" s="188"/>
      <c r="J25" s="189"/>
      <c r="K25" s="188">
        <f>D25*E25</f>
        <v>4</v>
      </c>
      <c r="L25" s="190">
        <f>F25*K25</f>
        <v>440</v>
      </c>
    </row>
    <row r="26" spans="1:12" ht="12.75" customHeight="1">
      <c r="A26" s="28"/>
      <c r="B26" s="21"/>
      <c r="C26" s="196">
        <v>0.6</v>
      </c>
      <c r="D26" s="195">
        <v>4</v>
      </c>
      <c r="E26" s="195">
        <v>2</v>
      </c>
      <c r="F26" s="195">
        <f>Max!$B$4*C26</f>
        <v>132</v>
      </c>
      <c r="G26" s="188"/>
      <c r="H26" s="189"/>
      <c r="I26" s="188"/>
      <c r="J26" s="189"/>
      <c r="K26" s="188">
        <f>D26*E26</f>
        <v>8</v>
      </c>
      <c r="L26" s="190">
        <f>F26*K26</f>
        <v>1056</v>
      </c>
    </row>
    <row r="27" spans="1:12" ht="12.75" customHeight="1">
      <c r="A27" s="28"/>
      <c r="B27" s="21"/>
      <c r="C27" s="196">
        <v>0.7</v>
      </c>
      <c r="D27" s="195">
        <v>4</v>
      </c>
      <c r="E27" s="195">
        <v>4</v>
      </c>
      <c r="F27" s="195">
        <f>Max!$B$4*C27</f>
        <v>154</v>
      </c>
      <c r="G27" s="188"/>
      <c r="H27" s="189"/>
      <c r="I27" s="188"/>
      <c r="J27" s="189"/>
      <c r="K27" s="188">
        <f>D27*E27</f>
        <v>16</v>
      </c>
      <c r="L27" s="190">
        <f>F27*K27</f>
        <v>2464</v>
      </c>
    </row>
    <row r="28" spans="1:12" ht="12.75" customHeight="1">
      <c r="A28" s="26">
        <v>2</v>
      </c>
      <c r="B28" s="13" t="s">
        <v>107</v>
      </c>
      <c r="C28" s="192">
        <v>0.5</v>
      </c>
      <c r="D28" s="191">
        <v>5</v>
      </c>
      <c r="E28" s="191">
        <v>1</v>
      </c>
      <c r="F28" s="191">
        <f>Max!$B$3*C28</f>
        <v>100</v>
      </c>
      <c r="G28" s="188"/>
      <c r="H28" s="189"/>
      <c r="I28" s="188">
        <f aca="true" t="shared" si="0" ref="I28:I38">D28*E28</f>
        <v>5</v>
      </c>
      <c r="J28" s="189">
        <f aca="true" t="shared" si="1" ref="J28:J38">F28*I28</f>
        <v>500</v>
      </c>
      <c r="K28" s="188"/>
      <c r="L28" s="190"/>
    </row>
    <row r="29" spans="1:12" ht="12.75" customHeight="1">
      <c r="A29" s="26"/>
      <c r="B29" s="13"/>
      <c r="C29" s="192">
        <v>0.6</v>
      </c>
      <c r="D29" s="191">
        <v>5</v>
      </c>
      <c r="E29" s="191">
        <v>1</v>
      </c>
      <c r="F29" s="191">
        <f>Max!$B$3*C29</f>
        <v>120</v>
      </c>
      <c r="G29" s="188"/>
      <c r="H29" s="189"/>
      <c r="I29" s="188">
        <f t="shared" si="0"/>
        <v>5</v>
      </c>
      <c r="J29" s="189">
        <f t="shared" si="1"/>
        <v>600</v>
      </c>
      <c r="K29" s="188"/>
      <c r="L29" s="190"/>
    </row>
    <row r="30" spans="1:12" ht="12.75" customHeight="1">
      <c r="A30" s="26"/>
      <c r="B30" s="13"/>
      <c r="C30" s="192">
        <v>0.7</v>
      </c>
      <c r="D30" s="191">
        <v>4</v>
      </c>
      <c r="E30" s="191">
        <v>2</v>
      </c>
      <c r="F30" s="191">
        <f>Max!$B$3*C30</f>
        <v>140</v>
      </c>
      <c r="G30" s="188"/>
      <c r="H30" s="189"/>
      <c r="I30" s="188">
        <f t="shared" si="0"/>
        <v>8</v>
      </c>
      <c r="J30" s="189">
        <f t="shared" si="1"/>
        <v>1120</v>
      </c>
      <c r="K30" s="188"/>
      <c r="L30" s="190"/>
    </row>
    <row r="31" spans="1:12" ht="12.75" customHeight="1">
      <c r="A31" s="26"/>
      <c r="B31" s="13"/>
      <c r="C31" s="192">
        <v>0.75</v>
      </c>
      <c r="D31" s="191">
        <v>3</v>
      </c>
      <c r="E31" s="191">
        <v>2</v>
      </c>
      <c r="F31" s="191">
        <f>Max!$B$3*C31</f>
        <v>150</v>
      </c>
      <c r="G31" s="188"/>
      <c r="H31" s="189"/>
      <c r="I31" s="188">
        <f t="shared" si="0"/>
        <v>6</v>
      </c>
      <c r="J31" s="189">
        <f t="shared" si="1"/>
        <v>900</v>
      </c>
      <c r="K31" s="188"/>
      <c r="L31" s="190"/>
    </row>
    <row r="32" spans="1:12" ht="12.75" customHeight="1">
      <c r="A32" s="26"/>
      <c r="B32" s="13"/>
      <c r="C32" s="192">
        <v>0.8</v>
      </c>
      <c r="D32" s="191">
        <v>2</v>
      </c>
      <c r="E32" s="191">
        <v>2</v>
      </c>
      <c r="F32" s="191">
        <f>Max!$B$3*C32</f>
        <v>160</v>
      </c>
      <c r="G32" s="188"/>
      <c r="H32" s="189"/>
      <c r="I32" s="188">
        <f t="shared" si="0"/>
        <v>4</v>
      </c>
      <c r="J32" s="189">
        <f t="shared" si="1"/>
        <v>640</v>
      </c>
      <c r="K32" s="188"/>
      <c r="L32" s="190"/>
    </row>
    <row r="33" spans="1:12" ht="12.75" customHeight="1">
      <c r="A33" s="26"/>
      <c r="B33" s="13"/>
      <c r="C33" s="192">
        <v>0.85</v>
      </c>
      <c r="D33" s="191">
        <v>1</v>
      </c>
      <c r="E33" s="191">
        <v>2</v>
      </c>
      <c r="F33" s="191">
        <f>Max!$B$3*C33</f>
        <v>170</v>
      </c>
      <c r="G33" s="188"/>
      <c r="H33" s="189"/>
      <c r="I33" s="188">
        <f t="shared" si="0"/>
        <v>2</v>
      </c>
      <c r="J33" s="189">
        <f t="shared" si="1"/>
        <v>340</v>
      </c>
      <c r="K33" s="188"/>
      <c r="L33" s="190"/>
    </row>
    <row r="34" spans="1:12" ht="12.75" customHeight="1">
      <c r="A34" s="26"/>
      <c r="B34" s="13"/>
      <c r="C34" s="192">
        <v>0.8</v>
      </c>
      <c r="D34" s="200">
        <v>2</v>
      </c>
      <c r="E34" s="191">
        <v>2</v>
      </c>
      <c r="F34" s="191">
        <f>Max!$B$3*C34</f>
        <v>160</v>
      </c>
      <c r="G34" s="188"/>
      <c r="H34" s="189"/>
      <c r="I34" s="188">
        <f t="shared" si="0"/>
        <v>4</v>
      </c>
      <c r="J34" s="189">
        <f t="shared" si="1"/>
        <v>640</v>
      </c>
      <c r="K34" s="188"/>
      <c r="L34" s="190"/>
    </row>
    <row r="35" spans="1:12" ht="12.75" customHeight="1">
      <c r="A35" s="26"/>
      <c r="B35" s="13"/>
      <c r="C35" s="192">
        <v>0.75</v>
      </c>
      <c r="D35" s="200">
        <v>3</v>
      </c>
      <c r="E35" s="191">
        <v>2</v>
      </c>
      <c r="F35" s="191">
        <f>Max!$B$3*C35</f>
        <v>150</v>
      </c>
      <c r="G35" s="188"/>
      <c r="H35" s="189"/>
      <c r="I35" s="188">
        <f t="shared" si="0"/>
        <v>6</v>
      </c>
      <c r="J35" s="189">
        <f t="shared" si="1"/>
        <v>900</v>
      </c>
      <c r="K35" s="188"/>
      <c r="L35" s="190"/>
    </row>
    <row r="36" spans="1:12" ht="12.75" customHeight="1">
      <c r="A36" s="26"/>
      <c r="B36" s="13"/>
      <c r="C36" s="192">
        <v>0.7</v>
      </c>
      <c r="D36" s="200">
        <v>4</v>
      </c>
      <c r="E36" s="191">
        <v>1</v>
      </c>
      <c r="F36" s="191">
        <f>Max!$B$3*C36</f>
        <v>140</v>
      </c>
      <c r="G36" s="188"/>
      <c r="H36" s="189"/>
      <c r="I36" s="188">
        <f t="shared" si="0"/>
        <v>4</v>
      </c>
      <c r="J36" s="189">
        <f t="shared" si="1"/>
        <v>560</v>
      </c>
      <c r="K36" s="188"/>
      <c r="L36" s="190"/>
    </row>
    <row r="37" spans="1:12" ht="12.75" customHeight="1">
      <c r="A37" s="26"/>
      <c r="B37" s="13"/>
      <c r="C37" s="192">
        <v>0.65</v>
      </c>
      <c r="D37" s="200">
        <v>6</v>
      </c>
      <c r="E37" s="191">
        <v>1</v>
      </c>
      <c r="F37" s="191">
        <f>Max!$B$3*C37</f>
        <v>130</v>
      </c>
      <c r="G37" s="188"/>
      <c r="H37" s="189"/>
      <c r="I37" s="188">
        <f t="shared" si="0"/>
        <v>6</v>
      </c>
      <c r="J37" s="189">
        <f t="shared" si="1"/>
        <v>780</v>
      </c>
      <c r="K37" s="188"/>
      <c r="L37" s="190"/>
    </row>
    <row r="38" spans="1:12" ht="12.75" customHeight="1">
      <c r="A38" s="26"/>
      <c r="B38" s="13"/>
      <c r="C38" s="192">
        <v>0.6</v>
      </c>
      <c r="D38" s="200">
        <v>8</v>
      </c>
      <c r="E38" s="191">
        <v>1</v>
      </c>
      <c r="F38" s="191">
        <f>Max!$B$3*C38</f>
        <v>120</v>
      </c>
      <c r="G38" s="188"/>
      <c r="H38" s="189"/>
      <c r="I38" s="188">
        <f t="shared" si="0"/>
        <v>8</v>
      </c>
      <c r="J38" s="189">
        <f t="shared" si="1"/>
        <v>960</v>
      </c>
      <c r="K38" s="188"/>
      <c r="L38" s="190"/>
    </row>
    <row r="39" spans="1:12" ht="12.75" customHeight="1">
      <c r="A39" s="26"/>
      <c r="B39" s="13"/>
      <c r="C39" s="192">
        <v>0.55</v>
      </c>
      <c r="D39" s="200">
        <v>10</v>
      </c>
      <c r="E39" s="191">
        <v>1</v>
      </c>
      <c r="F39" s="191">
        <f>Max!$B$3*C39</f>
        <v>110.00000000000001</v>
      </c>
      <c r="G39" s="188"/>
      <c r="H39" s="189"/>
      <c r="I39" s="188">
        <f>D39*E39</f>
        <v>10</v>
      </c>
      <c r="J39" s="189">
        <f>F39*I39</f>
        <v>1100.0000000000002</v>
      </c>
      <c r="K39" s="188"/>
      <c r="L39" s="190"/>
    </row>
    <row r="40" spans="1:12" ht="12.75" customHeight="1">
      <c r="A40" s="26"/>
      <c r="B40" s="13"/>
      <c r="C40" s="192">
        <v>0.5</v>
      </c>
      <c r="D40" s="200">
        <v>12</v>
      </c>
      <c r="E40" s="191">
        <v>1</v>
      </c>
      <c r="F40" s="191">
        <f>Max!$B$3*C40</f>
        <v>100</v>
      </c>
      <c r="G40" s="188"/>
      <c r="H40" s="189"/>
      <c r="I40" s="188">
        <f>D40*E40</f>
        <v>12</v>
      </c>
      <c r="J40" s="189">
        <f>F40*I40</f>
        <v>1200</v>
      </c>
      <c r="K40" s="188"/>
      <c r="L40" s="190"/>
    </row>
    <row r="41" spans="1:12" ht="12.75" customHeight="1">
      <c r="A41" s="44">
        <v>3</v>
      </c>
      <c r="B41" s="45" t="s">
        <v>73</v>
      </c>
      <c r="C41" s="198"/>
      <c r="D41" s="199">
        <v>10</v>
      </c>
      <c r="E41" s="199">
        <v>5</v>
      </c>
      <c r="F41" s="199"/>
      <c r="G41" s="188"/>
      <c r="H41" s="189"/>
      <c r="I41" s="188"/>
      <c r="J41" s="189"/>
      <c r="K41" s="188"/>
      <c r="L41" s="190"/>
    </row>
    <row r="42" spans="1:12" ht="12.75" customHeight="1">
      <c r="A42" s="28">
        <v>4</v>
      </c>
      <c r="B42" s="21" t="s">
        <v>69</v>
      </c>
      <c r="C42" s="196">
        <v>0.6</v>
      </c>
      <c r="D42" s="195">
        <v>5</v>
      </c>
      <c r="E42" s="195">
        <v>1</v>
      </c>
      <c r="F42" s="195">
        <f>Max!$B$4*C42</f>
        <v>132</v>
      </c>
      <c r="G42" s="188"/>
      <c r="H42" s="189"/>
      <c r="I42" s="188"/>
      <c r="J42" s="189"/>
      <c r="K42" s="188">
        <f>D42*E42</f>
        <v>5</v>
      </c>
      <c r="L42" s="190">
        <f>F42*K42</f>
        <v>660</v>
      </c>
    </row>
    <row r="43" spans="1:12" ht="12.75" customHeight="1">
      <c r="A43" s="28"/>
      <c r="B43" s="21"/>
      <c r="C43" s="196">
        <v>0.7</v>
      </c>
      <c r="D43" s="195">
        <v>4</v>
      </c>
      <c r="E43" s="195">
        <v>1</v>
      </c>
      <c r="F43" s="195">
        <f>Max!$B$4*C43</f>
        <v>154</v>
      </c>
      <c r="G43" s="188"/>
      <c r="H43" s="189"/>
      <c r="I43" s="188"/>
      <c r="J43" s="189"/>
      <c r="K43" s="188">
        <f>D43*E43</f>
        <v>4</v>
      </c>
      <c r="L43" s="190">
        <f>F43*K43</f>
        <v>616</v>
      </c>
    </row>
    <row r="44" spans="1:12" ht="12.75" customHeight="1">
      <c r="A44" s="28"/>
      <c r="B44" s="21"/>
      <c r="C44" s="196">
        <v>0.8</v>
      </c>
      <c r="D44" s="201">
        <v>3</v>
      </c>
      <c r="E44" s="195">
        <v>2</v>
      </c>
      <c r="F44" s="195">
        <f>Max!$B$4*C44</f>
        <v>176</v>
      </c>
      <c r="G44" s="188"/>
      <c r="H44" s="189"/>
      <c r="I44" s="188"/>
      <c r="J44" s="189"/>
      <c r="K44" s="188">
        <f>D44*E44</f>
        <v>6</v>
      </c>
      <c r="L44" s="190">
        <f>F44*K44</f>
        <v>1056</v>
      </c>
    </row>
    <row r="45" spans="1:12" ht="12.75" customHeight="1">
      <c r="A45" s="28"/>
      <c r="B45" s="21"/>
      <c r="C45" s="196">
        <v>0.9</v>
      </c>
      <c r="D45" s="195">
        <v>2</v>
      </c>
      <c r="E45" s="195">
        <v>4</v>
      </c>
      <c r="F45" s="195">
        <f>Max!$B$4*C45</f>
        <v>198</v>
      </c>
      <c r="G45" s="188"/>
      <c r="H45" s="189"/>
      <c r="I45" s="188"/>
      <c r="J45" s="189"/>
      <c r="K45" s="188">
        <f>D45*E45</f>
        <v>8</v>
      </c>
      <c r="L45" s="190">
        <f>F45*K45</f>
        <v>1584</v>
      </c>
    </row>
    <row r="46" spans="1:12" ht="12.75" customHeight="1">
      <c r="A46" s="27">
        <v>5</v>
      </c>
      <c r="B46" s="17" t="s">
        <v>70</v>
      </c>
      <c r="C46" s="194"/>
      <c r="D46" s="202">
        <v>5</v>
      </c>
      <c r="E46" s="193">
        <v>5</v>
      </c>
      <c r="F46" s="193"/>
      <c r="G46" s="188"/>
      <c r="H46" s="189"/>
      <c r="I46" s="188"/>
      <c r="J46" s="189"/>
      <c r="K46" s="188"/>
      <c r="L46" s="190"/>
    </row>
    <row r="47" spans="1:12" ht="12.75" customHeight="1">
      <c r="A47" s="27">
        <v>6</v>
      </c>
      <c r="B47" s="17" t="s">
        <v>10</v>
      </c>
      <c r="C47" s="194"/>
      <c r="D47" s="193">
        <v>10</v>
      </c>
      <c r="E47" s="193">
        <v>3</v>
      </c>
      <c r="F47" s="193"/>
      <c r="G47" s="188"/>
      <c r="H47" s="189"/>
      <c r="I47" s="188"/>
      <c r="J47" s="189"/>
      <c r="K47" s="188"/>
      <c r="L47" s="190"/>
    </row>
    <row r="48" spans="3:12" ht="12.75" customHeight="1">
      <c r="C48" s="182"/>
      <c r="D48" s="180"/>
      <c r="E48" s="180"/>
      <c r="F48" s="180"/>
      <c r="G48" s="188"/>
      <c r="H48" s="189"/>
      <c r="I48" s="188"/>
      <c r="J48" s="189"/>
      <c r="K48" s="188"/>
      <c r="L48" s="190"/>
    </row>
    <row r="49" spans="1:12" ht="12.75" customHeight="1">
      <c r="A49" s="4" t="s">
        <v>102</v>
      </c>
      <c r="C49" s="216" t="s">
        <v>8</v>
      </c>
      <c r="D49" s="179" t="s">
        <v>6</v>
      </c>
      <c r="E49" s="179" t="s">
        <v>7</v>
      </c>
      <c r="F49" s="29" t="s">
        <v>9</v>
      </c>
      <c r="G49" s="188"/>
      <c r="H49" s="189"/>
      <c r="I49" s="188"/>
      <c r="J49" s="189"/>
      <c r="K49" s="188"/>
      <c r="L49" s="190"/>
    </row>
    <row r="50" spans="1:12" ht="12.75" customHeight="1">
      <c r="A50" s="25">
        <v>1</v>
      </c>
      <c r="B50" s="9" t="s">
        <v>4</v>
      </c>
      <c r="C50" s="184">
        <v>0.5</v>
      </c>
      <c r="D50" s="203">
        <v>5</v>
      </c>
      <c r="E50" s="183">
        <v>1</v>
      </c>
      <c r="F50" s="183">
        <f>Max!$B$2*C50</f>
        <v>105</v>
      </c>
      <c r="G50" s="188">
        <f>D50*E50</f>
        <v>5</v>
      </c>
      <c r="H50" s="189">
        <f>F50*G50</f>
        <v>525</v>
      </c>
      <c r="I50" s="188"/>
      <c r="J50" s="189"/>
      <c r="K50" s="188"/>
      <c r="L50" s="190"/>
    </row>
    <row r="51" spans="1:12" ht="12.75" customHeight="1">
      <c r="A51" s="25"/>
      <c r="B51" s="9"/>
      <c r="C51" s="184">
        <v>0.6</v>
      </c>
      <c r="D51" s="203">
        <v>4</v>
      </c>
      <c r="E51" s="183">
        <v>1</v>
      </c>
      <c r="F51" s="183">
        <f>Max!$B$2*C51</f>
        <v>126</v>
      </c>
      <c r="G51" s="188">
        <f>D51*E51</f>
        <v>4</v>
      </c>
      <c r="H51" s="189">
        <f>F51*G51</f>
        <v>504</v>
      </c>
      <c r="I51" s="188"/>
      <c r="J51" s="189"/>
      <c r="K51" s="188"/>
      <c r="L51" s="190"/>
    </row>
    <row r="52" spans="1:12" ht="12.75" customHeight="1">
      <c r="A52" s="25"/>
      <c r="B52" s="9"/>
      <c r="C52" s="184">
        <v>0.7</v>
      </c>
      <c r="D52" s="203">
        <v>3</v>
      </c>
      <c r="E52" s="183">
        <v>2</v>
      </c>
      <c r="F52" s="183">
        <f>Max!$B$2*C52</f>
        <v>147</v>
      </c>
      <c r="G52" s="188">
        <f>D52*E52</f>
        <v>6</v>
      </c>
      <c r="H52" s="189">
        <f>F52*G52</f>
        <v>882</v>
      </c>
      <c r="I52" s="188"/>
      <c r="J52" s="189"/>
      <c r="K52" s="188"/>
      <c r="L52" s="190"/>
    </row>
    <row r="53" spans="1:12" ht="12.75" customHeight="1">
      <c r="A53" s="25"/>
      <c r="B53" s="9"/>
      <c r="C53" s="184">
        <v>0.8</v>
      </c>
      <c r="D53" s="203">
        <v>3</v>
      </c>
      <c r="E53" s="183">
        <v>2</v>
      </c>
      <c r="F53" s="183">
        <f>Max!$B$2*C53</f>
        <v>168</v>
      </c>
      <c r="G53" s="188">
        <f>D53*E53</f>
        <v>6</v>
      </c>
      <c r="H53" s="189">
        <f>F53*G53</f>
        <v>1008</v>
      </c>
      <c r="I53" s="188"/>
      <c r="J53" s="189"/>
      <c r="K53" s="188"/>
      <c r="L53" s="190"/>
    </row>
    <row r="54" spans="1:12" ht="12.75" customHeight="1">
      <c r="A54" s="25"/>
      <c r="B54" s="9"/>
      <c r="C54" s="184">
        <v>0.85</v>
      </c>
      <c r="D54" s="203">
        <v>2</v>
      </c>
      <c r="E54" s="183">
        <v>3</v>
      </c>
      <c r="F54" s="183">
        <f>Max!$B$2*C54</f>
        <v>178.5</v>
      </c>
      <c r="G54" s="188">
        <f>D54*E54</f>
        <v>6</v>
      </c>
      <c r="H54" s="189">
        <f>F54*G54</f>
        <v>1071</v>
      </c>
      <c r="I54" s="188"/>
      <c r="J54" s="189"/>
      <c r="K54" s="188"/>
      <c r="L54" s="190"/>
    </row>
    <row r="55" spans="1:12" ht="12.75" customHeight="1">
      <c r="A55" s="26">
        <v>2</v>
      </c>
      <c r="B55" s="13" t="s">
        <v>107</v>
      </c>
      <c r="C55" s="192">
        <v>0.5</v>
      </c>
      <c r="D55" s="191">
        <v>5</v>
      </c>
      <c r="E55" s="191">
        <v>1</v>
      </c>
      <c r="F55" s="191">
        <f>Max!$B$3*C55</f>
        <v>100</v>
      </c>
      <c r="G55" s="188"/>
      <c r="H55" s="189"/>
      <c r="I55" s="188">
        <f>D55*E55</f>
        <v>5</v>
      </c>
      <c r="J55" s="189">
        <f>F55*I55</f>
        <v>500</v>
      </c>
      <c r="K55" s="188"/>
      <c r="L55" s="190"/>
    </row>
    <row r="56" spans="1:12" ht="12.75" customHeight="1">
      <c r="A56" s="26"/>
      <c r="B56" s="13"/>
      <c r="C56" s="192">
        <v>0.6</v>
      </c>
      <c r="D56" s="191">
        <v>4</v>
      </c>
      <c r="E56" s="191">
        <v>2</v>
      </c>
      <c r="F56" s="191">
        <f>Max!$B$3*C56</f>
        <v>120</v>
      </c>
      <c r="G56" s="188"/>
      <c r="H56" s="189"/>
      <c r="I56" s="188">
        <f>D56*E56</f>
        <v>8</v>
      </c>
      <c r="J56" s="189">
        <f>F56*I56</f>
        <v>960</v>
      </c>
      <c r="K56" s="188"/>
      <c r="L56" s="190"/>
    </row>
    <row r="57" spans="1:12" ht="12.75" customHeight="1">
      <c r="A57" s="26"/>
      <c r="B57" s="13"/>
      <c r="C57" s="192">
        <v>0.7</v>
      </c>
      <c r="D57" s="191">
        <v>3</v>
      </c>
      <c r="E57" s="191">
        <v>2</v>
      </c>
      <c r="F57" s="191">
        <f>Max!$B$3*C57</f>
        <v>140</v>
      </c>
      <c r="G57" s="188"/>
      <c r="H57" s="189"/>
      <c r="I57" s="188">
        <f>D57*E57</f>
        <v>6</v>
      </c>
      <c r="J57" s="189">
        <f>F57*I57</f>
        <v>840</v>
      </c>
      <c r="K57" s="188"/>
      <c r="L57" s="190"/>
    </row>
    <row r="58" spans="1:12" ht="12.75" customHeight="1">
      <c r="A58" s="26"/>
      <c r="B58" s="13"/>
      <c r="C58" s="192">
        <v>0.8</v>
      </c>
      <c r="D58" s="191">
        <v>2</v>
      </c>
      <c r="E58" s="191">
        <v>6</v>
      </c>
      <c r="F58" s="191">
        <f>Max!$B$3*C58</f>
        <v>160</v>
      </c>
      <c r="G58" s="188"/>
      <c r="H58" s="189"/>
      <c r="I58" s="188">
        <f>D58*E58</f>
        <v>12</v>
      </c>
      <c r="J58" s="189">
        <f>F58*I58</f>
        <v>1920</v>
      </c>
      <c r="K58" s="188"/>
      <c r="L58" s="190"/>
    </row>
    <row r="59" spans="1:12" s="209" customFormat="1" ht="12.75" customHeight="1">
      <c r="A59" s="44">
        <v>3</v>
      </c>
      <c r="B59" s="45" t="s">
        <v>72</v>
      </c>
      <c r="C59" s="198"/>
      <c r="D59" s="205">
        <v>6</v>
      </c>
      <c r="E59" s="199">
        <v>5</v>
      </c>
      <c r="F59" s="199"/>
      <c r="G59" s="206"/>
      <c r="H59" s="207"/>
      <c r="I59" s="206"/>
      <c r="J59" s="207"/>
      <c r="K59" s="206"/>
      <c r="L59" s="208"/>
    </row>
    <row r="60" spans="1:12" ht="12.75" customHeight="1">
      <c r="A60" s="25">
        <v>4</v>
      </c>
      <c r="B60" s="9" t="s">
        <v>4</v>
      </c>
      <c r="C60" s="184">
        <v>0.55</v>
      </c>
      <c r="D60" s="203">
        <v>5</v>
      </c>
      <c r="E60" s="183">
        <v>1</v>
      </c>
      <c r="F60" s="183">
        <f>Max!$B$2*C60</f>
        <v>115.50000000000001</v>
      </c>
      <c r="G60" s="188">
        <f>D60*E60</f>
        <v>5</v>
      </c>
      <c r="H60" s="189">
        <f>F60*G60</f>
        <v>577.5000000000001</v>
      </c>
      <c r="I60" s="188"/>
      <c r="J60" s="189"/>
      <c r="K60" s="188"/>
      <c r="L60" s="190"/>
    </row>
    <row r="61" spans="1:12" ht="12.75" customHeight="1">
      <c r="A61" s="25"/>
      <c r="B61" s="9"/>
      <c r="C61" s="184">
        <v>0.65</v>
      </c>
      <c r="D61" s="203">
        <v>5</v>
      </c>
      <c r="E61" s="183">
        <v>1</v>
      </c>
      <c r="F61" s="183">
        <f>Max!$B$2*C61</f>
        <v>136.5</v>
      </c>
      <c r="G61" s="188">
        <f>D61*E61</f>
        <v>5</v>
      </c>
      <c r="H61" s="189">
        <f>F61*G61</f>
        <v>682.5</v>
      </c>
      <c r="I61" s="188"/>
      <c r="J61" s="189"/>
      <c r="K61" s="188"/>
      <c r="L61" s="190"/>
    </row>
    <row r="62" spans="1:12" ht="12.75" customHeight="1">
      <c r="A62" s="25"/>
      <c r="B62" s="9"/>
      <c r="C62" s="184">
        <v>0.75</v>
      </c>
      <c r="D62" s="203">
        <v>4</v>
      </c>
      <c r="E62" s="183">
        <v>4</v>
      </c>
      <c r="F62" s="183">
        <f>Max!$B$2*C62</f>
        <v>157.5</v>
      </c>
      <c r="G62" s="188">
        <f>D62*E62</f>
        <v>16</v>
      </c>
      <c r="H62" s="189">
        <f>F62*G62</f>
        <v>2520</v>
      </c>
      <c r="I62" s="188"/>
      <c r="J62" s="189"/>
      <c r="K62" s="188"/>
      <c r="L62" s="190"/>
    </row>
    <row r="63" spans="1:12" ht="12.75" customHeight="1">
      <c r="A63" s="27">
        <v>5</v>
      </c>
      <c r="B63" s="17" t="s">
        <v>71</v>
      </c>
      <c r="C63" s="194"/>
      <c r="D63" s="193">
        <v>10</v>
      </c>
      <c r="E63" s="193">
        <v>5</v>
      </c>
      <c r="F63" s="193"/>
      <c r="G63" s="188"/>
      <c r="H63" s="189"/>
      <c r="I63" s="188"/>
      <c r="J63" s="189"/>
      <c r="K63" s="188"/>
      <c r="L63" s="190"/>
    </row>
    <row r="64" spans="1:12" ht="12.75" customHeight="1">
      <c r="A64" s="50">
        <v>6</v>
      </c>
      <c r="B64" s="51" t="s">
        <v>88</v>
      </c>
      <c r="C64" s="53"/>
      <c r="D64" s="52">
        <v>5</v>
      </c>
      <c r="E64" s="54">
        <v>5</v>
      </c>
      <c r="F64" s="54"/>
      <c r="G64" s="188"/>
      <c r="H64" s="189"/>
      <c r="I64" s="188"/>
      <c r="J64" s="189"/>
      <c r="K64" s="188"/>
      <c r="L64" s="190"/>
    </row>
    <row r="65" spans="3:12" ht="12.75" customHeight="1">
      <c r="C65" s="7"/>
      <c r="D65" s="29"/>
      <c r="E65" s="29"/>
      <c r="F65" s="29"/>
      <c r="G65" s="188"/>
      <c r="H65" s="189"/>
      <c r="I65" s="188"/>
      <c r="J65" s="189"/>
      <c r="K65" s="188"/>
      <c r="L65" s="190"/>
    </row>
    <row r="66" spans="3:13" ht="12.75" customHeight="1">
      <c r="C66" s="182"/>
      <c r="D66" s="180"/>
      <c r="E66" s="180"/>
      <c r="F66" s="180"/>
      <c r="G66" s="177">
        <f aca="true" t="shared" si="2" ref="G66:L66">SUM(G7:G65)</f>
        <v>134</v>
      </c>
      <c r="H66" s="178">
        <f t="shared" si="2"/>
        <v>18669</v>
      </c>
      <c r="I66" s="177">
        <f t="shared" si="2"/>
        <v>182</v>
      </c>
      <c r="J66" s="178">
        <f t="shared" si="2"/>
        <v>23760</v>
      </c>
      <c r="K66" s="177">
        <f t="shared" si="2"/>
        <v>51</v>
      </c>
      <c r="L66" s="178">
        <f t="shared" si="2"/>
        <v>7876</v>
      </c>
      <c r="M66" s="176"/>
    </row>
    <row r="67" spans="1:12" ht="12.75" customHeight="1">
      <c r="A67" s="4" t="s">
        <v>14</v>
      </c>
      <c r="B67" s="4"/>
      <c r="C67" s="182"/>
      <c r="D67" s="180"/>
      <c r="E67" s="180"/>
      <c r="F67" s="180"/>
      <c r="G67" s="188"/>
      <c r="H67" s="189"/>
      <c r="I67" s="188"/>
      <c r="J67" s="189"/>
      <c r="K67" s="188"/>
      <c r="L67" s="190"/>
    </row>
    <row r="68" spans="1:12" ht="12.75" customHeight="1">
      <c r="A68" s="4" t="s">
        <v>100</v>
      </c>
      <c r="C68" s="7" t="s">
        <v>8</v>
      </c>
      <c r="D68" s="217" t="s">
        <v>6</v>
      </c>
      <c r="E68" s="217" t="s">
        <v>7</v>
      </c>
      <c r="F68" s="29" t="s">
        <v>9</v>
      </c>
      <c r="G68" s="188"/>
      <c r="H68" s="189"/>
      <c r="I68" s="188"/>
      <c r="J68" s="189"/>
      <c r="K68" s="188"/>
      <c r="L68" s="190"/>
    </row>
    <row r="69" spans="1:12" ht="12.75" customHeight="1">
      <c r="A69" s="26">
        <v>1</v>
      </c>
      <c r="B69" s="13" t="s">
        <v>107</v>
      </c>
      <c r="C69" s="192">
        <v>0.5</v>
      </c>
      <c r="D69" s="200">
        <v>5</v>
      </c>
      <c r="E69" s="191">
        <v>1</v>
      </c>
      <c r="F69" s="191">
        <f>Max!$B$3*C69</f>
        <v>100</v>
      </c>
      <c r="G69" s="188"/>
      <c r="H69" s="189"/>
      <c r="I69" s="188">
        <f>D69*E69</f>
        <v>5</v>
      </c>
      <c r="J69" s="189">
        <f>F69*I69</f>
        <v>500</v>
      </c>
      <c r="K69" s="188"/>
      <c r="L69" s="190"/>
    </row>
    <row r="70" spans="1:12" ht="12.75" customHeight="1">
      <c r="A70" s="26"/>
      <c r="B70" s="13"/>
      <c r="C70" s="192">
        <v>0.6</v>
      </c>
      <c r="D70" s="200">
        <v>4</v>
      </c>
      <c r="E70" s="191">
        <v>1</v>
      </c>
      <c r="F70" s="191">
        <f>Max!$B$3*C70</f>
        <v>120</v>
      </c>
      <c r="G70" s="188"/>
      <c r="H70" s="189"/>
      <c r="I70" s="188">
        <f>D70*E70</f>
        <v>4</v>
      </c>
      <c r="J70" s="189">
        <f>F70*I70</f>
        <v>480</v>
      </c>
      <c r="K70" s="188"/>
      <c r="L70" s="190"/>
    </row>
    <row r="71" spans="1:12" ht="12.75" customHeight="1">
      <c r="A71" s="26"/>
      <c r="B71" s="13"/>
      <c r="C71" s="192">
        <v>0.7</v>
      </c>
      <c r="D71" s="200">
        <v>3</v>
      </c>
      <c r="E71" s="191">
        <v>2</v>
      </c>
      <c r="F71" s="191">
        <f>Max!$B$3*C71</f>
        <v>140</v>
      </c>
      <c r="G71" s="188"/>
      <c r="H71" s="189"/>
      <c r="I71" s="188">
        <f>D71*E71</f>
        <v>6</v>
      </c>
      <c r="J71" s="189">
        <f>F71*I71</f>
        <v>840</v>
      </c>
      <c r="K71" s="188"/>
      <c r="L71" s="190"/>
    </row>
    <row r="72" spans="1:12" ht="12.75" customHeight="1">
      <c r="A72" s="26"/>
      <c r="B72" s="13"/>
      <c r="C72" s="192">
        <v>0.8</v>
      </c>
      <c r="D72" s="200">
        <v>2</v>
      </c>
      <c r="E72" s="191">
        <v>2</v>
      </c>
      <c r="F72" s="191">
        <f>Max!$B$3*C72</f>
        <v>160</v>
      </c>
      <c r="G72" s="188"/>
      <c r="H72" s="189"/>
      <c r="I72" s="188">
        <f>D72*E72</f>
        <v>4</v>
      </c>
      <c r="J72" s="189">
        <f>F72*I72</f>
        <v>640</v>
      </c>
      <c r="K72" s="188"/>
      <c r="L72" s="190"/>
    </row>
    <row r="73" spans="1:12" ht="12.75" customHeight="1">
      <c r="A73" s="26"/>
      <c r="B73" s="13"/>
      <c r="C73" s="192">
        <v>0.9</v>
      </c>
      <c r="D73" s="200">
        <v>1</v>
      </c>
      <c r="E73" s="191">
        <v>3</v>
      </c>
      <c r="F73" s="191">
        <f>Max!$B$3*C73</f>
        <v>180</v>
      </c>
      <c r="G73" s="188"/>
      <c r="H73" s="189"/>
      <c r="I73" s="188">
        <f>D73*E73</f>
        <v>3</v>
      </c>
      <c r="J73" s="189">
        <f>F73*I73</f>
        <v>540</v>
      </c>
      <c r="K73" s="188"/>
      <c r="L73" s="190"/>
    </row>
    <row r="74" spans="1:12" ht="12.75" customHeight="1">
      <c r="A74" s="25">
        <v>2</v>
      </c>
      <c r="B74" s="9" t="s">
        <v>4</v>
      </c>
      <c r="C74" s="184">
        <v>0.5</v>
      </c>
      <c r="D74" s="203">
        <v>5</v>
      </c>
      <c r="E74" s="183">
        <v>1</v>
      </c>
      <c r="F74" s="183">
        <f>Max!$B$2*C74</f>
        <v>105</v>
      </c>
      <c r="G74" s="188">
        <f>D74*E74</f>
        <v>5</v>
      </c>
      <c r="H74" s="189">
        <f>F74*G74</f>
        <v>525</v>
      </c>
      <c r="I74" s="188"/>
      <c r="J74" s="189"/>
      <c r="K74" s="188"/>
      <c r="L74" s="190"/>
    </row>
    <row r="75" spans="1:12" ht="12.75" customHeight="1">
      <c r="A75" s="25"/>
      <c r="B75" s="9"/>
      <c r="C75" s="184">
        <v>0.6</v>
      </c>
      <c r="D75" s="203">
        <v>4</v>
      </c>
      <c r="E75" s="183">
        <v>1</v>
      </c>
      <c r="F75" s="183">
        <f>Max!$B$2*C75</f>
        <v>126</v>
      </c>
      <c r="G75" s="188">
        <f>D75*E75</f>
        <v>4</v>
      </c>
      <c r="H75" s="189">
        <f>F75*G75</f>
        <v>504</v>
      </c>
      <c r="I75" s="188"/>
      <c r="J75" s="189"/>
      <c r="K75" s="188"/>
      <c r="L75" s="190"/>
    </row>
    <row r="76" spans="1:12" ht="12.75" customHeight="1">
      <c r="A76" s="25"/>
      <c r="B76" s="9"/>
      <c r="C76" s="184">
        <v>0.7</v>
      </c>
      <c r="D76" s="203">
        <v>3</v>
      </c>
      <c r="E76" s="183">
        <v>2</v>
      </c>
      <c r="F76" s="183">
        <f>Max!$B$2*C76</f>
        <v>147</v>
      </c>
      <c r="G76" s="188">
        <f>D76*E76</f>
        <v>6</v>
      </c>
      <c r="H76" s="189">
        <f>F76*G76</f>
        <v>882</v>
      </c>
      <c r="I76" s="188"/>
      <c r="J76" s="189"/>
      <c r="K76" s="188"/>
      <c r="L76" s="190"/>
    </row>
    <row r="77" spans="1:12" ht="12.75" customHeight="1">
      <c r="A77" s="25"/>
      <c r="B77" s="9"/>
      <c r="C77" s="184">
        <v>0.8</v>
      </c>
      <c r="D77" s="203">
        <v>2</v>
      </c>
      <c r="E77" s="183">
        <v>5</v>
      </c>
      <c r="F77" s="183">
        <f>Max!$B$2*C77</f>
        <v>168</v>
      </c>
      <c r="G77" s="188">
        <f>D77*E77</f>
        <v>10</v>
      </c>
      <c r="H77" s="189">
        <f>F77*G77</f>
        <v>1680</v>
      </c>
      <c r="I77" s="188"/>
      <c r="J77" s="189"/>
      <c r="K77" s="188"/>
      <c r="L77" s="190"/>
    </row>
    <row r="78" spans="1:12" ht="12.75" customHeight="1">
      <c r="A78" s="26">
        <v>3</v>
      </c>
      <c r="B78" s="13" t="s">
        <v>107</v>
      </c>
      <c r="C78" s="192">
        <v>0.55</v>
      </c>
      <c r="D78" s="200">
        <v>5</v>
      </c>
      <c r="E78" s="191">
        <v>1</v>
      </c>
      <c r="F78" s="191">
        <f>Max!$B$3*C78</f>
        <v>110.00000000000001</v>
      </c>
      <c r="G78" s="188"/>
      <c r="H78" s="189"/>
      <c r="I78" s="188">
        <f>D78*E78</f>
        <v>5</v>
      </c>
      <c r="J78" s="189">
        <f>F78*I78</f>
        <v>550.0000000000001</v>
      </c>
      <c r="K78" s="188"/>
      <c r="L78" s="190"/>
    </row>
    <row r="79" spans="1:12" ht="12.75" customHeight="1">
      <c r="A79" s="26"/>
      <c r="B79" s="13"/>
      <c r="C79" s="192">
        <v>0.65</v>
      </c>
      <c r="D79" s="200">
        <v>5</v>
      </c>
      <c r="E79" s="191">
        <v>1</v>
      </c>
      <c r="F79" s="191">
        <f>Max!$B$3*C79</f>
        <v>130</v>
      </c>
      <c r="G79" s="188"/>
      <c r="H79" s="189"/>
      <c r="I79" s="188">
        <f>D79*E79</f>
        <v>5</v>
      </c>
      <c r="J79" s="189">
        <f>F79*I79</f>
        <v>650</v>
      </c>
      <c r="K79" s="188"/>
      <c r="L79" s="190"/>
    </row>
    <row r="80" spans="1:12" ht="12.75" customHeight="1">
      <c r="A80" s="26"/>
      <c r="B80" s="13"/>
      <c r="C80" s="192">
        <v>0.75</v>
      </c>
      <c r="D80" s="200">
        <v>5</v>
      </c>
      <c r="E80" s="191">
        <v>4</v>
      </c>
      <c r="F80" s="191">
        <f>Max!$B$3*C80</f>
        <v>150</v>
      </c>
      <c r="G80" s="188"/>
      <c r="H80" s="189"/>
      <c r="I80" s="188">
        <f>D80*E80</f>
        <v>20</v>
      </c>
      <c r="J80" s="189">
        <f>F80*I80</f>
        <v>3000</v>
      </c>
      <c r="K80" s="188"/>
      <c r="L80" s="190"/>
    </row>
    <row r="81" spans="1:12" ht="12.75" customHeight="1">
      <c r="A81" s="27">
        <v>4</v>
      </c>
      <c r="B81" s="17" t="s">
        <v>73</v>
      </c>
      <c r="C81" s="194"/>
      <c r="D81" s="193">
        <v>10</v>
      </c>
      <c r="E81" s="193">
        <v>5</v>
      </c>
      <c r="F81" s="193"/>
      <c r="G81" s="188"/>
      <c r="H81" s="189"/>
      <c r="I81" s="188"/>
      <c r="J81" s="189"/>
      <c r="K81" s="188"/>
      <c r="L81" s="190"/>
    </row>
    <row r="82" spans="1:12" ht="12.75" customHeight="1">
      <c r="A82" s="27">
        <v>5</v>
      </c>
      <c r="B82" s="17" t="s">
        <v>86</v>
      </c>
      <c r="C82" s="194"/>
      <c r="D82" s="193">
        <v>6</v>
      </c>
      <c r="E82" s="193">
        <v>5</v>
      </c>
      <c r="F82" s="193"/>
      <c r="G82" s="188"/>
      <c r="H82" s="189"/>
      <c r="I82" s="188"/>
      <c r="J82" s="189"/>
      <c r="K82" s="188"/>
      <c r="L82" s="190"/>
    </row>
    <row r="83" spans="1:12" ht="12.75" customHeight="1">
      <c r="A83" s="50">
        <v>6</v>
      </c>
      <c r="B83" s="51" t="s">
        <v>75</v>
      </c>
      <c r="C83" s="53"/>
      <c r="D83" s="52">
        <v>5</v>
      </c>
      <c r="E83" s="54">
        <v>5</v>
      </c>
      <c r="F83" s="54"/>
      <c r="G83" s="188"/>
      <c r="H83" s="189"/>
      <c r="I83" s="188"/>
      <c r="J83" s="189"/>
      <c r="K83" s="188"/>
      <c r="L83" s="190"/>
    </row>
    <row r="84" spans="3:12" ht="12.75" customHeight="1">
      <c r="C84" s="182"/>
      <c r="D84" s="180"/>
      <c r="E84" s="180"/>
      <c r="F84" s="180"/>
      <c r="G84" s="188"/>
      <c r="H84" s="189"/>
      <c r="I84" s="188"/>
      <c r="J84" s="189"/>
      <c r="K84" s="188"/>
      <c r="L84" s="190"/>
    </row>
    <row r="85" spans="1:12" ht="12.75" customHeight="1">
      <c r="A85" s="4" t="s">
        <v>101</v>
      </c>
      <c r="C85" s="216" t="s">
        <v>8</v>
      </c>
      <c r="D85" s="179" t="s">
        <v>6</v>
      </c>
      <c r="E85" s="179" t="s">
        <v>7</v>
      </c>
      <c r="F85" s="29" t="s">
        <v>9</v>
      </c>
      <c r="G85" s="188"/>
      <c r="H85" s="189"/>
      <c r="I85" s="188"/>
      <c r="J85" s="189"/>
      <c r="K85" s="188"/>
      <c r="L85" s="190"/>
    </row>
    <row r="86" spans="1:12" ht="12.75" customHeight="1">
      <c r="A86" s="28">
        <v>1</v>
      </c>
      <c r="B86" s="21" t="s">
        <v>83</v>
      </c>
      <c r="C86" s="196">
        <v>0.5</v>
      </c>
      <c r="D86" s="201">
        <v>3</v>
      </c>
      <c r="E86" s="195">
        <v>1</v>
      </c>
      <c r="F86" s="195">
        <f>Max!$B$4*C86</f>
        <v>110</v>
      </c>
      <c r="G86" s="188"/>
      <c r="H86" s="189"/>
      <c r="I86" s="188"/>
      <c r="J86" s="189"/>
      <c r="K86" s="188">
        <f>D86*E86</f>
        <v>3</v>
      </c>
      <c r="L86" s="190">
        <f>F86*K86</f>
        <v>330</v>
      </c>
    </row>
    <row r="87" spans="1:12" ht="12.75" customHeight="1">
      <c r="A87" s="28"/>
      <c r="B87" s="21"/>
      <c r="C87" s="196">
        <v>0.6</v>
      </c>
      <c r="D87" s="201">
        <v>3</v>
      </c>
      <c r="E87" s="195">
        <v>2</v>
      </c>
      <c r="F87" s="195">
        <f>Max!$B$4*C87</f>
        <v>132</v>
      </c>
      <c r="G87" s="188"/>
      <c r="H87" s="189"/>
      <c r="I87" s="188"/>
      <c r="J87" s="189"/>
      <c r="K87" s="188">
        <f>D87*E87</f>
        <v>6</v>
      </c>
      <c r="L87" s="190">
        <f>F87*K87</f>
        <v>792</v>
      </c>
    </row>
    <row r="88" spans="1:12" ht="12.75" customHeight="1">
      <c r="A88" s="28"/>
      <c r="B88" s="21"/>
      <c r="C88" s="196">
        <v>0.65</v>
      </c>
      <c r="D88" s="201">
        <v>3</v>
      </c>
      <c r="E88" s="195">
        <v>4</v>
      </c>
      <c r="F88" s="195">
        <f>Max!$B$4*C88</f>
        <v>143</v>
      </c>
      <c r="G88" s="188"/>
      <c r="H88" s="189"/>
      <c r="I88" s="188"/>
      <c r="J88" s="189"/>
      <c r="K88" s="188">
        <f>D88*E88</f>
        <v>12</v>
      </c>
      <c r="L88" s="190">
        <f>F88*K88</f>
        <v>1716</v>
      </c>
    </row>
    <row r="89" spans="1:12" ht="12.75" customHeight="1">
      <c r="A89" s="26">
        <v>2</v>
      </c>
      <c r="B89" s="13" t="s">
        <v>107</v>
      </c>
      <c r="C89" s="192">
        <v>0.5</v>
      </c>
      <c r="D89" s="200">
        <v>6</v>
      </c>
      <c r="E89" s="191">
        <v>1</v>
      </c>
      <c r="F89" s="191">
        <f>Max!$B$3*C89</f>
        <v>100</v>
      </c>
      <c r="G89" s="188"/>
      <c r="H89" s="189"/>
      <c r="I89" s="188">
        <f aca="true" t="shared" si="3" ref="I89:I97">D89*E89</f>
        <v>6</v>
      </c>
      <c r="J89" s="189">
        <f aca="true" t="shared" si="4" ref="J89:J97">F89*I89</f>
        <v>600</v>
      </c>
      <c r="K89" s="188"/>
      <c r="L89" s="190"/>
    </row>
    <row r="90" spans="1:12" ht="12.75" customHeight="1">
      <c r="A90" s="26"/>
      <c r="B90" s="13"/>
      <c r="C90" s="192">
        <v>0.6</v>
      </c>
      <c r="D90" s="200">
        <v>5</v>
      </c>
      <c r="E90" s="191">
        <v>1</v>
      </c>
      <c r="F90" s="191">
        <f>Max!$B$3*C90</f>
        <v>120</v>
      </c>
      <c r="G90" s="188"/>
      <c r="H90" s="189"/>
      <c r="I90" s="188">
        <f t="shared" si="3"/>
        <v>5</v>
      </c>
      <c r="J90" s="189">
        <f t="shared" si="4"/>
        <v>600</v>
      </c>
      <c r="K90" s="188"/>
      <c r="L90" s="190"/>
    </row>
    <row r="91" spans="1:12" ht="12.75" customHeight="1">
      <c r="A91" s="26"/>
      <c r="B91" s="13"/>
      <c r="C91" s="192">
        <v>0.7</v>
      </c>
      <c r="D91" s="200">
        <v>4</v>
      </c>
      <c r="E91" s="191">
        <v>2</v>
      </c>
      <c r="F91" s="191">
        <f>Max!$B$3*C91</f>
        <v>140</v>
      </c>
      <c r="G91" s="188"/>
      <c r="H91" s="189"/>
      <c r="I91" s="188">
        <f t="shared" si="3"/>
        <v>8</v>
      </c>
      <c r="J91" s="189">
        <f t="shared" si="4"/>
        <v>1120</v>
      </c>
      <c r="K91" s="188"/>
      <c r="L91" s="190"/>
    </row>
    <row r="92" spans="1:12" ht="12.75" customHeight="1">
      <c r="A92" s="26"/>
      <c r="B92" s="13"/>
      <c r="C92" s="192">
        <v>0.75</v>
      </c>
      <c r="D92" s="200">
        <v>3</v>
      </c>
      <c r="E92" s="191">
        <v>2</v>
      </c>
      <c r="F92" s="191">
        <f>Max!$B$3*C92</f>
        <v>150</v>
      </c>
      <c r="G92" s="188"/>
      <c r="H92" s="189"/>
      <c r="I92" s="188">
        <f t="shared" si="3"/>
        <v>6</v>
      </c>
      <c r="J92" s="189">
        <f t="shared" si="4"/>
        <v>900</v>
      </c>
      <c r="K92" s="188"/>
      <c r="L92" s="190"/>
    </row>
    <row r="93" spans="1:12" ht="12.75" customHeight="1">
      <c r="A93" s="26"/>
      <c r="B93" s="13"/>
      <c r="C93" s="192">
        <v>0.8</v>
      </c>
      <c r="D93" s="200">
        <v>2</v>
      </c>
      <c r="E93" s="191">
        <v>2</v>
      </c>
      <c r="F93" s="191">
        <f>Max!$B$3*C93</f>
        <v>160</v>
      </c>
      <c r="G93" s="188"/>
      <c r="H93" s="189"/>
      <c r="I93" s="188">
        <f t="shared" si="3"/>
        <v>4</v>
      </c>
      <c r="J93" s="189">
        <f t="shared" si="4"/>
        <v>640</v>
      </c>
      <c r="K93" s="188"/>
      <c r="L93" s="190"/>
    </row>
    <row r="94" spans="1:12" ht="12.75" customHeight="1">
      <c r="A94" s="26"/>
      <c r="B94" s="13"/>
      <c r="C94" s="192">
        <v>0.85</v>
      </c>
      <c r="D94" s="200">
        <v>1</v>
      </c>
      <c r="E94" s="191">
        <v>2</v>
      </c>
      <c r="F94" s="191">
        <f>Max!$B$3*C94</f>
        <v>170</v>
      </c>
      <c r="G94" s="188"/>
      <c r="H94" s="189"/>
      <c r="I94" s="188">
        <f t="shared" si="3"/>
        <v>2</v>
      </c>
      <c r="J94" s="189">
        <f t="shared" si="4"/>
        <v>340</v>
      </c>
      <c r="K94" s="188"/>
      <c r="L94" s="190"/>
    </row>
    <row r="95" spans="1:12" ht="12.75" customHeight="1">
      <c r="A95" s="26"/>
      <c r="B95" s="13"/>
      <c r="C95" s="192">
        <v>0.75</v>
      </c>
      <c r="D95" s="200">
        <v>3</v>
      </c>
      <c r="E95" s="191">
        <v>1</v>
      </c>
      <c r="F95" s="191">
        <f>Max!$B$3*C95</f>
        <v>150</v>
      </c>
      <c r="G95" s="188"/>
      <c r="H95" s="189"/>
      <c r="I95" s="188">
        <f t="shared" si="3"/>
        <v>3</v>
      </c>
      <c r="J95" s="189">
        <f t="shared" si="4"/>
        <v>450</v>
      </c>
      <c r="K95" s="188"/>
      <c r="L95" s="190"/>
    </row>
    <row r="96" spans="1:12" ht="12.75" customHeight="1">
      <c r="A96" s="26"/>
      <c r="B96" s="13"/>
      <c r="C96" s="192">
        <v>0.65</v>
      </c>
      <c r="D96" s="200">
        <v>5</v>
      </c>
      <c r="E96" s="191">
        <v>1</v>
      </c>
      <c r="F96" s="191">
        <f>Max!$B$3*C96</f>
        <v>130</v>
      </c>
      <c r="G96" s="188"/>
      <c r="H96" s="189"/>
      <c r="I96" s="188">
        <f t="shared" si="3"/>
        <v>5</v>
      </c>
      <c r="J96" s="189">
        <f t="shared" si="4"/>
        <v>650</v>
      </c>
      <c r="K96" s="188"/>
      <c r="L96" s="190"/>
    </row>
    <row r="97" spans="1:12" ht="12.75" customHeight="1">
      <c r="A97" s="26"/>
      <c r="B97" s="13"/>
      <c r="C97" s="192">
        <v>0.55</v>
      </c>
      <c r="D97" s="200">
        <v>7</v>
      </c>
      <c r="E97" s="191">
        <v>1</v>
      </c>
      <c r="F97" s="191">
        <f>Max!$B$3*C97</f>
        <v>110.00000000000001</v>
      </c>
      <c r="G97" s="188"/>
      <c r="H97" s="189"/>
      <c r="I97" s="188">
        <f t="shared" si="3"/>
        <v>7</v>
      </c>
      <c r="J97" s="189">
        <f t="shared" si="4"/>
        <v>770.0000000000001</v>
      </c>
      <c r="K97" s="188"/>
      <c r="L97" s="190"/>
    </row>
    <row r="98" spans="1:12" ht="12.75" customHeight="1">
      <c r="A98" s="27">
        <v>3</v>
      </c>
      <c r="B98" s="17" t="s">
        <v>73</v>
      </c>
      <c r="C98" s="194"/>
      <c r="D98" s="193">
        <v>10</v>
      </c>
      <c r="E98" s="193">
        <v>5</v>
      </c>
      <c r="F98" s="193"/>
      <c r="G98" s="188"/>
      <c r="H98" s="189"/>
      <c r="I98" s="188"/>
      <c r="J98" s="189"/>
      <c r="K98" s="188"/>
      <c r="L98" s="190"/>
    </row>
    <row r="99" spans="1:12" ht="12.75" customHeight="1">
      <c r="A99" s="28">
        <v>4</v>
      </c>
      <c r="B99" s="21" t="s">
        <v>11</v>
      </c>
      <c r="C99" s="196">
        <v>0.55</v>
      </c>
      <c r="D99" s="201">
        <v>3</v>
      </c>
      <c r="E99" s="195">
        <v>1</v>
      </c>
      <c r="F99" s="195">
        <f>Max!$B$4*C99</f>
        <v>121.00000000000001</v>
      </c>
      <c r="G99" s="188"/>
      <c r="H99" s="189"/>
      <c r="I99" s="188"/>
      <c r="J99" s="189"/>
      <c r="K99" s="188">
        <f>D99*E99</f>
        <v>3</v>
      </c>
      <c r="L99" s="190">
        <f>F99*K99</f>
        <v>363.00000000000006</v>
      </c>
    </row>
    <row r="100" spans="1:12" ht="12.75" customHeight="1">
      <c r="A100" s="28"/>
      <c r="B100" s="21"/>
      <c r="C100" s="196">
        <v>0.65</v>
      </c>
      <c r="D100" s="201">
        <v>3</v>
      </c>
      <c r="E100" s="195">
        <v>2</v>
      </c>
      <c r="F100" s="195">
        <f>Max!$B$4*C100</f>
        <v>143</v>
      </c>
      <c r="G100" s="188"/>
      <c r="H100" s="189"/>
      <c r="I100" s="188"/>
      <c r="J100" s="189"/>
      <c r="K100" s="188">
        <f>D100*E100</f>
        <v>6</v>
      </c>
      <c r="L100" s="190">
        <f>F100*K100</f>
        <v>858</v>
      </c>
    </row>
    <row r="101" spans="1:12" ht="12.75" customHeight="1">
      <c r="A101" s="28"/>
      <c r="B101" s="21"/>
      <c r="C101" s="196">
        <v>0.75</v>
      </c>
      <c r="D101" s="201">
        <v>3</v>
      </c>
      <c r="E101" s="195">
        <v>2</v>
      </c>
      <c r="F101" s="195">
        <f>Max!$B$4*C101</f>
        <v>165</v>
      </c>
      <c r="G101" s="188"/>
      <c r="H101" s="189"/>
      <c r="I101" s="188"/>
      <c r="J101" s="189"/>
      <c r="K101" s="188">
        <f>D101*E101</f>
        <v>6</v>
      </c>
      <c r="L101" s="190">
        <f>F101*K101</f>
        <v>990</v>
      </c>
    </row>
    <row r="102" spans="1:12" ht="12.75" customHeight="1">
      <c r="A102" s="28"/>
      <c r="B102" s="21"/>
      <c r="C102" s="196">
        <v>0.85</v>
      </c>
      <c r="D102" s="201">
        <v>2</v>
      </c>
      <c r="E102" s="195">
        <v>4</v>
      </c>
      <c r="F102" s="195">
        <f>Max!$B$4*C102</f>
        <v>187</v>
      </c>
      <c r="G102" s="188"/>
      <c r="H102" s="189"/>
      <c r="I102" s="188"/>
      <c r="J102" s="189"/>
      <c r="K102" s="188">
        <f>D102*E102</f>
        <v>8</v>
      </c>
      <c r="L102" s="190">
        <f>F102*K102</f>
        <v>1496</v>
      </c>
    </row>
    <row r="103" spans="1:12" ht="12.75" customHeight="1">
      <c r="A103" s="27">
        <v>5</v>
      </c>
      <c r="B103" s="17" t="s">
        <v>70</v>
      </c>
      <c r="C103" s="194"/>
      <c r="D103" s="202">
        <v>5</v>
      </c>
      <c r="E103" s="193">
        <v>5</v>
      </c>
      <c r="F103" s="193"/>
      <c r="G103" s="188"/>
      <c r="H103" s="189"/>
      <c r="I103" s="188"/>
      <c r="J103" s="189"/>
      <c r="K103" s="188"/>
      <c r="L103" s="190"/>
    </row>
    <row r="104" spans="1:12" ht="12.75" customHeight="1">
      <c r="A104" s="27">
        <v>6</v>
      </c>
      <c r="B104" s="17" t="s">
        <v>10</v>
      </c>
      <c r="C104" s="194"/>
      <c r="D104" s="202">
        <v>10</v>
      </c>
      <c r="E104" s="193">
        <v>4</v>
      </c>
      <c r="F104" s="193"/>
      <c r="G104" s="188"/>
      <c r="H104" s="189"/>
      <c r="I104" s="188"/>
      <c r="J104" s="189"/>
      <c r="K104" s="188"/>
      <c r="L104" s="190"/>
    </row>
    <row r="105" spans="3:12" ht="12.75" customHeight="1">
      <c r="C105" s="182"/>
      <c r="D105" s="180"/>
      <c r="E105" s="180"/>
      <c r="F105" s="180"/>
      <c r="G105" s="188"/>
      <c r="H105" s="189"/>
      <c r="I105" s="188"/>
      <c r="J105" s="189"/>
      <c r="K105" s="188"/>
      <c r="L105" s="190"/>
    </row>
    <row r="106" spans="1:12" ht="12.75" customHeight="1">
      <c r="A106" s="4" t="s">
        <v>102</v>
      </c>
      <c r="C106" s="216" t="s">
        <v>8</v>
      </c>
      <c r="D106" s="179" t="s">
        <v>6</v>
      </c>
      <c r="E106" s="179" t="s">
        <v>7</v>
      </c>
      <c r="F106" s="29" t="s">
        <v>9</v>
      </c>
      <c r="G106" s="188"/>
      <c r="H106" s="189"/>
      <c r="I106" s="188"/>
      <c r="J106" s="189"/>
      <c r="K106" s="188"/>
      <c r="L106" s="190"/>
    </row>
    <row r="107" spans="1:12" ht="12.75" customHeight="1">
      <c r="A107" s="25">
        <v>1</v>
      </c>
      <c r="B107" s="9" t="s">
        <v>4</v>
      </c>
      <c r="C107" s="184">
        <v>0.5</v>
      </c>
      <c r="D107" s="203">
        <v>5</v>
      </c>
      <c r="E107" s="183">
        <v>1</v>
      </c>
      <c r="F107" s="183">
        <f>Max!$B$2*C107</f>
        <v>105</v>
      </c>
      <c r="G107" s="188">
        <f>D107*E107</f>
        <v>5</v>
      </c>
      <c r="H107" s="189">
        <f>F107*G107</f>
        <v>525</v>
      </c>
      <c r="I107" s="188"/>
      <c r="J107" s="189"/>
      <c r="K107" s="188"/>
      <c r="L107" s="190"/>
    </row>
    <row r="108" spans="1:12" ht="12.75" customHeight="1">
      <c r="A108" s="25"/>
      <c r="B108" s="9"/>
      <c r="C108" s="184">
        <v>0.6</v>
      </c>
      <c r="D108" s="203">
        <v>4</v>
      </c>
      <c r="E108" s="183">
        <v>1</v>
      </c>
      <c r="F108" s="183">
        <f>Max!$B$2*C108</f>
        <v>126</v>
      </c>
      <c r="G108" s="188">
        <f>D108*E108</f>
        <v>4</v>
      </c>
      <c r="H108" s="189">
        <f>F108*G108</f>
        <v>504</v>
      </c>
      <c r="I108" s="188"/>
      <c r="J108" s="189"/>
      <c r="K108" s="188"/>
      <c r="L108" s="190"/>
    </row>
    <row r="109" spans="1:12" ht="12.75" customHeight="1">
      <c r="A109" s="25"/>
      <c r="B109" s="9"/>
      <c r="C109" s="184">
        <v>0.7</v>
      </c>
      <c r="D109" s="203">
        <v>3</v>
      </c>
      <c r="E109" s="183">
        <v>2</v>
      </c>
      <c r="F109" s="183">
        <f>Max!$B$2*C109</f>
        <v>147</v>
      </c>
      <c r="G109" s="188">
        <f>D109*E109</f>
        <v>6</v>
      </c>
      <c r="H109" s="189">
        <f>F109*G109</f>
        <v>882</v>
      </c>
      <c r="I109" s="188"/>
      <c r="J109" s="189"/>
      <c r="K109" s="188"/>
      <c r="L109" s="190"/>
    </row>
    <row r="110" spans="1:12" ht="12.75" customHeight="1">
      <c r="A110" s="25"/>
      <c r="B110" s="9"/>
      <c r="C110" s="184">
        <v>0.8</v>
      </c>
      <c r="D110" s="203">
        <v>2</v>
      </c>
      <c r="E110" s="183">
        <v>2</v>
      </c>
      <c r="F110" s="183">
        <f>Max!$B$2*C110</f>
        <v>168</v>
      </c>
      <c r="G110" s="188">
        <f>D110*E110</f>
        <v>4</v>
      </c>
      <c r="H110" s="189">
        <f>F110*G110</f>
        <v>672</v>
      </c>
      <c r="I110" s="188"/>
      <c r="J110" s="189"/>
      <c r="K110" s="188"/>
      <c r="L110" s="190"/>
    </row>
    <row r="111" spans="1:12" ht="12.75" customHeight="1">
      <c r="A111" s="25"/>
      <c r="B111" s="9"/>
      <c r="C111" s="184">
        <v>0.85</v>
      </c>
      <c r="D111" s="203">
        <v>2</v>
      </c>
      <c r="E111" s="183">
        <v>4</v>
      </c>
      <c r="F111" s="183">
        <f>Max!$B$2*C111</f>
        <v>178.5</v>
      </c>
      <c r="G111" s="188">
        <f>D111*E111</f>
        <v>8</v>
      </c>
      <c r="H111" s="189">
        <f>F111*G111</f>
        <v>1428</v>
      </c>
      <c r="I111" s="188"/>
      <c r="J111" s="189"/>
      <c r="K111" s="188"/>
      <c r="L111" s="190"/>
    </row>
    <row r="112" spans="1:12" ht="12.75" customHeight="1">
      <c r="A112" s="44">
        <v>2</v>
      </c>
      <c r="B112" s="45" t="s">
        <v>108</v>
      </c>
      <c r="C112" s="47"/>
      <c r="D112" s="46">
        <v>4</v>
      </c>
      <c r="E112" s="48">
        <v>6</v>
      </c>
      <c r="F112" s="48"/>
      <c r="G112" s="188"/>
      <c r="H112" s="189"/>
      <c r="I112" s="188"/>
      <c r="J112" s="189"/>
      <c r="K112" s="188"/>
      <c r="L112" s="190"/>
    </row>
    <row r="113" spans="1:12" ht="12.75" customHeight="1">
      <c r="A113" s="25">
        <v>3</v>
      </c>
      <c r="B113" s="9" t="s">
        <v>4</v>
      </c>
      <c r="C113" s="184">
        <v>0.5</v>
      </c>
      <c r="D113" s="203">
        <v>6</v>
      </c>
      <c r="E113" s="183">
        <v>1</v>
      </c>
      <c r="F113" s="183">
        <f>Max!$B$2*C113</f>
        <v>105</v>
      </c>
      <c r="G113" s="188">
        <f>D113*E113</f>
        <v>6</v>
      </c>
      <c r="H113" s="189">
        <f>F113*G113</f>
        <v>630</v>
      </c>
      <c r="I113" s="188"/>
      <c r="J113" s="189"/>
      <c r="K113" s="188"/>
      <c r="L113" s="190"/>
    </row>
    <row r="114" spans="1:12" ht="12.75" customHeight="1">
      <c r="A114" s="25"/>
      <c r="B114" s="9"/>
      <c r="C114" s="184">
        <v>0.6</v>
      </c>
      <c r="D114" s="203">
        <v>6</v>
      </c>
      <c r="E114" s="183">
        <v>1</v>
      </c>
      <c r="F114" s="183">
        <f>Max!$B$2*C114</f>
        <v>126</v>
      </c>
      <c r="G114" s="188">
        <f>D114*E114</f>
        <v>6</v>
      </c>
      <c r="H114" s="189">
        <f>F114*G114</f>
        <v>756</v>
      </c>
      <c r="I114" s="188"/>
      <c r="J114" s="189"/>
      <c r="K114" s="188"/>
      <c r="L114" s="190"/>
    </row>
    <row r="115" spans="1:12" ht="12.75" customHeight="1">
      <c r="A115" s="25"/>
      <c r="B115" s="9"/>
      <c r="C115" s="184">
        <v>0.65</v>
      </c>
      <c r="D115" s="203">
        <v>6</v>
      </c>
      <c r="E115" s="183">
        <v>4</v>
      </c>
      <c r="F115" s="183">
        <f>Max!$B$2*C115</f>
        <v>136.5</v>
      </c>
      <c r="G115" s="188">
        <f>D115*E115</f>
        <v>24</v>
      </c>
      <c r="H115" s="189">
        <f>F115*G115</f>
        <v>3276</v>
      </c>
      <c r="I115" s="188"/>
      <c r="J115" s="189"/>
      <c r="K115" s="188"/>
      <c r="L115" s="190"/>
    </row>
    <row r="116" spans="1:12" ht="12.75" customHeight="1">
      <c r="A116" s="50">
        <v>4</v>
      </c>
      <c r="B116" s="51" t="s">
        <v>16</v>
      </c>
      <c r="C116" s="53"/>
      <c r="D116" s="52">
        <v>10</v>
      </c>
      <c r="E116" s="54">
        <v>5</v>
      </c>
      <c r="F116" s="54"/>
      <c r="G116" s="188"/>
      <c r="H116" s="189"/>
      <c r="I116" s="188"/>
      <c r="J116" s="189"/>
      <c r="K116" s="188"/>
      <c r="L116" s="190"/>
    </row>
    <row r="117" spans="1:12" ht="12.75" customHeight="1">
      <c r="A117" s="50">
        <v>5</v>
      </c>
      <c r="B117" s="51" t="s">
        <v>87</v>
      </c>
      <c r="C117" s="53"/>
      <c r="D117" s="52">
        <v>10</v>
      </c>
      <c r="E117" s="54">
        <v>4</v>
      </c>
      <c r="F117" s="54"/>
      <c r="G117" s="188"/>
      <c r="H117" s="189"/>
      <c r="I117" s="188"/>
      <c r="J117" s="189"/>
      <c r="K117" s="188"/>
      <c r="L117" s="190"/>
    </row>
    <row r="118" spans="3:12" ht="12.75" customHeight="1">
      <c r="C118" s="7"/>
      <c r="D118" s="29"/>
      <c r="E118" s="29"/>
      <c r="F118" s="29"/>
      <c r="G118" s="188"/>
      <c r="H118" s="189"/>
      <c r="I118" s="188"/>
      <c r="J118" s="189"/>
      <c r="K118" s="188"/>
      <c r="L118" s="190"/>
    </row>
    <row r="119" spans="3:14" ht="12.75" customHeight="1">
      <c r="C119" s="182"/>
      <c r="D119" s="180"/>
      <c r="E119" s="180"/>
      <c r="F119" s="180"/>
      <c r="G119" s="177">
        <f>SUM(G74:G118)</f>
        <v>88</v>
      </c>
      <c r="H119" s="178">
        <f>SUM(H74:H118)</f>
        <v>12264</v>
      </c>
      <c r="I119" s="177">
        <f>SUM(I69:I118)</f>
        <v>98</v>
      </c>
      <c r="J119" s="178">
        <f>SUM(J69:J118)</f>
        <v>13270</v>
      </c>
      <c r="K119" s="177">
        <f>SUM(K69:K118)</f>
        <v>44</v>
      </c>
      <c r="L119" s="178">
        <f>SUM(L69:L118)</f>
        <v>6545</v>
      </c>
      <c r="M119" s="176"/>
      <c r="N119" s="176"/>
    </row>
    <row r="120" spans="1:12" ht="12.75" customHeight="1">
      <c r="A120" s="4" t="s">
        <v>17</v>
      </c>
      <c r="B120" s="4"/>
      <c r="C120" s="182"/>
      <c r="D120" s="180"/>
      <c r="E120" s="180"/>
      <c r="F120" s="180"/>
      <c r="G120" s="188"/>
      <c r="H120" s="189"/>
      <c r="I120" s="188"/>
      <c r="J120" s="189"/>
      <c r="K120" s="188"/>
      <c r="L120" s="190"/>
    </row>
    <row r="121" spans="1:12" ht="12.75" customHeight="1">
      <c r="A121" s="4" t="s">
        <v>100</v>
      </c>
      <c r="C121" s="7" t="s">
        <v>8</v>
      </c>
      <c r="D121" s="217" t="s">
        <v>6</v>
      </c>
      <c r="E121" s="217" t="s">
        <v>7</v>
      </c>
      <c r="F121" s="29" t="s">
        <v>9</v>
      </c>
      <c r="G121" s="188"/>
      <c r="H121" s="189"/>
      <c r="I121" s="188"/>
      <c r="J121" s="189"/>
      <c r="K121" s="188"/>
      <c r="L121" s="190"/>
    </row>
    <row r="122" spans="1:12" ht="12.75" customHeight="1">
      <c r="A122" s="26">
        <v>1</v>
      </c>
      <c r="B122" s="13" t="s">
        <v>107</v>
      </c>
      <c r="C122" s="192">
        <v>0.5</v>
      </c>
      <c r="D122" s="200">
        <v>5</v>
      </c>
      <c r="E122" s="191">
        <v>1</v>
      </c>
      <c r="F122" s="191">
        <f>Max!$B$3*C122</f>
        <v>100</v>
      </c>
      <c r="G122" s="188"/>
      <c r="H122" s="189"/>
      <c r="I122" s="188">
        <f>D122*E122</f>
        <v>5</v>
      </c>
      <c r="J122" s="189">
        <f>F122*I122</f>
        <v>500</v>
      </c>
      <c r="K122" s="188"/>
      <c r="L122" s="190"/>
    </row>
    <row r="123" spans="1:12" ht="12.75" customHeight="1">
      <c r="A123" s="26"/>
      <c r="B123" s="13"/>
      <c r="C123" s="192">
        <v>0.6</v>
      </c>
      <c r="D123" s="200">
        <v>4</v>
      </c>
      <c r="E123" s="191">
        <v>1</v>
      </c>
      <c r="F123" s="191">
        <f>Max!$B$3*C123</f>
        <v>120</v>
      </c>
      <c r="G123" s="188"/>
      <c r="H123" s="189"/>
      <c r="I123" s="188">
        <f>D123*E123</f>
        <v>4</v>
      </c>
      <c r="J123" s="189">
        <f>F123*I123</f>
        <v>480</v>
      </c>
      <c r="K123" s="188"/>
      <c r="L123" s="190"/>
    </row>
    <row r="124" spans="1:12" ht="12.75" customHeight="1">
      <c r="A124" s="26"/>
      <c r="B124" s="13"/>
      <c r="C124" s="192">
        <v>0.7</v>
      </c>
      <c r="D124" s="200">
        <v>3</v>
      </c>
      <c r="E124" s="191">
        <v>2</v>
      </c>
      <c r="F124" s="191">
        <f>Max!$B$3*C124</f>
        <v>140</v>
      </c>
      <c r="G124" s="188"/>
      <c r="H124" s="189"/>
      <c r="I124" s="188">
        <f>D124*E124</f>
        <v>6</v>
      </c>
      <c r="J124" s="189">
        <f>F124*I124</f>
        <v>840</v>
      </c>
      <c r="K124" s="188"/>
      <c r="L124" s="190"/>
    </row>
    <row r="125" spans="1:12" ht="12.75" customHeight="1">
      <c r="A125" s="26"/>
      <c r="B125" s="13"/>
      <c r="C125" s="192">
        <v>0.8</v>
      </c>
      <c r="D125" s="200">
        <v>3</v>
      </c>
      <c r="E125" s="191">
        <v>5</v>
      </c>
      <c r="F125" s="191">
        <f>Max!$B$3*C125</f>
        <v>160</v>
      </c>
      <c r="G125" s="188"/>
      <c r="H125" s="189"/>
      <c r="I125" s="188">
        <f>D125*E125</f>
        <v>15</v>
      </c>
      <c r="J125" s="189">
        <f>F125*I125</f>
        <v>2400</v>
      </c>
      <c r="K125" s="188"/>
      <c r="L125" s="190"/>
    </row>
    <row r="126" spans="1:12" ht="12.75" customHeight="1">
      <c r="A126" s="25">
        <v>2</v>
      </c>
      <c r="B126" s="9" t="s">
        <v>4</v>
      </c>
      <c r="C126" s="184">
        <v>0.5</v>
      </c>
      <c r="D126" s="203">
        <v>5</v>
      </c>
      <c r="E126" s="183">
        <v>1</v>
      </c>
      <c r="F126" s="183">
        <f>Max!$B$2*C126</f>
        <v>105</v>
      </c>
      <c r="G126" s="188">
        <f>D126*E126</f>
        <v>5</v>
      </c>
      <c r="H126" s="189">
        <f>F126*G126</f>
        <v>525</v>
      </c>
      <c r="I126" s="188"/>
      <c r="J126" s="189"/>
      <c r="K126" s="188"/>
      <c r="L126" s="190"/>
    </row>
    <row r="127" spans="1:12" ht="12.75" customHeight="1">
      <c r="A127" s="25"/>
      <c r="B127" s="9"/>
      <c r="C127" s="184">
        <v>0.6</v>
      </c>
      <c r="D127" s="203">
        <v>5</v>
      </c>
      <c r="E127" s="183">
        <v>1</v>
      </c>
      <c r="F127" s="183">
        <f>Max!$B$2*C127</f>
        <v>126</v>
      </c>
      <c r="G127" s="188">
        <f>D127*E127</f>
        <v>5</v>
      </c>
      <c r="H127" s="189">
        <f>F127*G127</f>
        <v>630</v>
      </c>
      <c r="I127" s="188"/>
      <c r="J127" s="189"/>
      <c r="K127" s="188"/>
      <c r="L127" s="190"/>
    </row>
    <row r="128" spans="1:12" ht="12.75" customHeight="1">
      <c r="A128" s="25"/>
      <c r="B128" s="9"/>
      <c r="C128" s="184">
        <v>0.7</v>
      </c>
      <c r="D128" s="183" t="str">
        <f>5&amp;","&amp;8&amp;","&amp;3&amp;","&amp;6&amp;","&amp;2&amp;","&amp;7&amp;","&amp;4</f>
        <v>5,8,3,6,2,7,4</v>
      </c>
      <c r="E128" s="183">
        <v>1</v>
      </c>
      <c r="F128" s="183">
        <f>Max!$B$2*C128</f>
        <v>147</v>
      </c>
      <c r="G128" s="188">
        <v>35</v>
      </c>
      <c r="H128" s="189">
        <f>F128*G128</f>
        <v>5145</v>
      </c>
      <c r="I128" s="188"/>
      <c r="J128" s="189"/>
      <c r="K128" s="188"/>
      <c r="L128" s="190"/>
    </row>
    <row r="129" spans="1:12" ht="12.75" customHeight="1">
      <c r="A129" s="26">
        <v>3</v>
      </c>
      <c r="B129" s="13" t="s">
        <v>107</v>
      </c>
      <c r="C129" s="192">
        <v>0.55</v>
      </c>
      <c r="D129" s="200">
        <v>5</v>
      </c>
      <c r="E129" s="191">
        <v>1</v>
      </c>
      <c r="F129" s="191">
        <f>Max!$B$3*C129</f>
        <v>110.00000000000001</v>
      </c>
      <c r="G129" s="188"/>
      <c r="H129" s="189"/>
      <c r="I129" s="188">
        <f>D129*E129</f>
        <v>5</v>
      </c>
      <c r="J129" s="189">
        <f>F129*I129</f>
        <v>550.0000000000001</v>
      </c>
      <c r="K129" s="188"/>
      <c r="L129" s="190"/>
    </row>
    <row r="130" spans="1:12" ht="12.75" customHeight="1">
      <c r="A130" s="26"/>
      <c r="B130" s="13"/>
      <c r="C130" s="192">
        <v>0.65</v>
      </c>
      <c r="D130" s="200">
        <v>5</v>
      </c>
      <c r="E130" s="191">
        <v>1</v>
      </c>
      <c r="F130" s="191">
        <f>Max!$B$3*C130</f>
        <v>130</v>
      </c>
      <c r="G130" s="188"/>
      <c r="H130" s="189"/>
      <c r="I130" s="188">
        <f>D130*E130</f>
        <v>5</v>
      </c>
      <c r="J130" s="189">
        <f>F130*I130</f>
        <v>650</v>
      </c>
      <c r="K130" s="188"/>
      <c r="L130" s="190"/>
    </row>
    <row r="131" spans="1:12" ht="12.75" customHeight="1">
      <c r="A131" s="26"/>
      <c r="B131" s="13"/>
      <c r="C131" s="192">
        <v>0.7</v>
      </c>
      <c r="D131" s="200">
        <v>5</v>
      </c>
      <c r="E131" s="191">
        <v>5</v>
      </c>
      <c r="F131" s="191">
        <f>Max!$B$3*C131</f>
        <v>140</v>
      </c>
      <c r="G131" s="188"/>
      <c r="H131" s="189"/>
      <c r="I131" s="188">
        <f>D131*E131</f>
        <v>25</v>
      </c>
      <c r="J131" s="189">
        <f>F131*I131</f>
        <v>3500</v>
      </c>
      <c r="K131" s="188"/>
      <c r="L131" s="190"/>
    </row>
    <row r="132" spans="1:12" ht="12.75" customHeight="1">
      <c r="A132" s="44">
        <v>4</v>
      </c>
      <c r="B132" s="45" t="s">
        <v>73</v>
      </c>
      <c r="C132" s="47"/>
      <c r="D132" s="202">
        <v>10</v>
      </c>
      <c r="E132" s="193">
        <v>5</v>
      </c>
      <c r="F132" s="48"/>
      <c r="G132" s="188"/>
      <c r="H132" s="189"/>
      <c r="I132" s="188"/>
      <c r="J132" s="189"/>
      <c r="K132" s="188"/>
      <c r="L132" s="190"/>
    </row>
    <row r="133" spans="1:12" ht="12.75" customHeight="1">
      <c r="A133" s="44">
        <v>5</v>
      </c>
      <c r="B133" s="45" t="s">
        <v>70</v>
      </c>
      <c r="C133" s="47"/>
      <c r="D133" s="202">
        <v>5</v>
      </c>
      <c r="E133" s="193">
        <v>5</v>
      </c>
      <c r="F133" s="48"/>
      <c r="G133" s="188"/>
      <c r="H133" s="189"/>
      <c r="I133" s="188"/>
      <c r="J133" s="189"/>
      <c r="K133" s="188"/>
      <c r="L133" s="190"/>
    </row>
    <row r="134" spans="1:12" ht="12.75" customHeight="1">
      <c r="A134" s="50">
        <v>6</v>
      </c>
      <c r="B134" s="51" t="s">
        <v>75</v>
      </c>
      <c r="C134" s="53"/>
      <c r="D134" s="52">
        <v>5</v>
      </c>
      <c r="E134" s="54">
        <v>5</v>
      </c>
      <c r="F134" s="54"/>
      <c r="G134" s="188"/>
      <c r="H134" s="189"/>
      <c r="I134" s="188"/>
      <c r="J134" s="189"/>
      <c r="K134" s="188"/>
      <c r="L134" s="190"/>
    </row>
    <row r="135" spans="3:12" ht="12.75" customHeight="1">
      <c r="C135" s="182"/>
      <c r="D135" s="180"/>
      <c r="E135" s="180"/>
      <c r="F135" s="180"/>
      <c r="G135" s="188"/>
      <c r="H135" s="189"/>
      <c r="I135" s="188"/>
      <c r="J135" s="189"/>
      <c r="K135" s="188"/>
      <c r="L135" s="190"/>
    </row>
    <row r="136" spans="1:12" ht="12.75" customHeight="1">
      <c r="A136" s="4" t="s">
        <v>101</v>
      </c>
      <c r="C136" s="216" t="s">
        <v>8</v>
      </c>
      <c r="D136" s="179" t="s">
        <v>6</v>
      </c>
      <c r="E136" s="179" t="s">
        <v>7</v>
      </c>
      <c r="F136" s="29" t="s">
        <v>9</v>
      </c>
      <c r="G136" s="188"/>
      <c r="H136" s="189"/>
      <c r="I136" s="188"/>
      <c r="J136" s="189"/>
      <c r="K136" s="188"/>
      <c r="L136" s="190"/>
    </row>
    <row r="137" spans="1:12" ht="12.75" customHeight="1">
      <c r="A137" s="28">
        <v>1</v>
      </c>
      <c r="B137" s="21" t="s">
        <v>12</v>
      </c>
      <c r="C137" s="196">
        <v>0.5</v>
      </c>
      <c r="D137" s="201">
        <v>4</v>
      </c>
      <c r="E137" s="195">
        <v>1</v>
      </c>
      <c r="F137" s="195">
        <f>Max!$B$4*C137</f>
        <v>110</v>
      </c>
      <c r="G137" s="188"/>
      <c r="H137" s="189"/>
      <c r="I137" s="188"/>
      <c r="J137" s="189"/>
      <c r="K137" s="188">
        <f>D137*E137</f>
        <v>4</v>
      </c>
      <c r="L137" s="190">
        <f>F137*K137</f>
        <v>440</v>
      </c>
    </row>
    <row r="138" spans="1:12" ht="12.75" customHeight="1">
      <c r="A138" s="28"/>
      <c r="B138" s="21"/>
      <c r="C138" s="196">
        <v>0.6</v>
      </c>
      <c r="D138" s="201">
        <v>4</v>
      </c>
      <c r="E138" s="195">
        <v>1</v>
      </c>
      <c r="F138" s="195">
        <f>Max!$B$4*C138</f>
        <v>132</v>
      </c>
      <c r="G138" s="188"/>
      <c r="H138" s="189"/>
      <c r="I138" s="188"/>
      <c r="J138" s="189"/>
      <c r="K138" s="188">
        <f>D138*E138</f>
        <v>4</v>
      </c>
      <c r="L138" s="190">
        <f>F138*K138</f>
        <v>528</v>
      </c>
    </row>
    <row r="139" spans="1:12" ht="12.75" customHeight="1">
      <c r="A139" s="28"/>
      <c r="B139" s="21"/>
      <c r="C139" s="196">
        <v>0.7</v>
      </c>
      <c r="D139" s="201">
        <v>3</v>
      </c>
      <c r="E139" s="195">
        <v>2</v>
      </c>
      <c r="F139" s="195">
        <f>Max!$B$4*C139</f>
        <v>154</v>
      </c>
      <c r="G139" s="188"/>
      <c r="H139" s="189"/>
      <c r="I139" s="188"/>
      <c r="J139" s="189"/>
      <c r="K139" s="188">
        <f>D139*E139</f>
        <v>6</v>
      </c>
      <c r="L139" s="190">
        <f>F139*K139</f>
        <v>924</v>
      </c>
    </row>
    <row r="140" spans="1:12" ht="12.75" customHeight="1">
      <c r="A140" s="28"/>
      <c r="B140" s="21"/>
      <c r="C140" s="196">
        <v>0.8</v>
      </c>
      <c r="D140" s="201">
        <v>2</v>
      </c>
      <c r="E140" s="195">
        <v>4</v>
      </c>
      <c r="F140" s="195">
        <f>Max!$B$4*C140</f>
        <v>176</v>
      </c>
      <c r="G140" s="188"/>
      <c r="H140" s="189"/>
      <c r="I140" s="188"/>
      <c r="J140" s="189"/>
      <c r="K140" s="188">
        <f>D140*E140</f>
        <v>8</v>
      </c>
      <c r="L140" s="190">
        <f>F140*K140</f>
        <v>1408</v>
      </c>
    </row>
    <row r="141" spans="1:12" ht="12.75" customHeight="1">
      <c r="A141" s="26">
        <v>2</v>
      </c>
      <c r="B141" s="13" t="s">
        <v>107</v>
      </c>
      <c r="C141" s="192">
        <v>0.5</v>
      </c>
      <c r="D141" s="200">
        <v>8</v>
      </c>
      <c r="E141" s="191">
        <v>1</v>
      </c>
      <c r="F141" s="191">
        <f>Max!$B$3*C141</f>
        <v>100</v>
      </c>
      <c r="G141" s="188"/>
      <c r="H141" s="189"/>
      <c r="I141" s="188">
        <f aca="true" t="shared" si="5" ref="I141:I151">D141*E141</f>
        <v>8</v>
      </c>
      <c r="J141" s="189">
        <f aca="true" t="shared" si="6" ref="J141:J151">F141*I141</f>
        <v>800</v>
      </c>
      <c r="K141" s="188"/>
      <c r="L141" s="190"/>
    </row>
    <row r="142" spans="1:12" ht="12.75" customHeight="1">
      <c r="A142" s="26"/>
      <c r="B142" s="13"/>
      <c r="C142" s="192">
        <v>0.55</v>
      </c>
      <c r="D142" s="200">
        <v>7</v>
      </c>
      <c r="E142" s="191">
        <v>1</v>
      </c>
      <c r="F142" s="191">
        <f>Max!$B$3*C142</f>
        <v>110.00000000000001</v>
      </c>
      <c r="G142" s="188"/>
      <c r="H142" s="189"/>
      <c r="I142" s="188">
        <f t="shared" si="5"/>
        <v>7</v>
      </c>
      <c r="J142" s="189">
        <f t="shared" si="6"/>
        <v>770.0000000000001</v>
      </c>
      <c r="K142" s="188"/>
      <c r="L142" s="190"/>
    </row>
    <row r="143" spans="1:12" ht="12.75" customHeight="1">
      <c r="A143" s="26"/>
      <c r="B143" s="13"/>
      <c r="C143" s="192">
        <v>0.6</v>
      </c>
      <c r="D143" s="200">
        <v>6</v>
      </c>
      <c r="E143" s="191">
        <v>1</v>
      </c>
      <c r="F143" s="191">
        <f>Max!$B$3*C143</f>
        <v>120</v>
      </c>
      <c r="G143" s="188"/>
      <c r="H143" s="189"/>
      <c r="I143" s="188">
        <f t="shared" si="5"/>
        <v>6</v>
      </c>
      <c r="J143" s="189">
        <f t="shared" si="6"/>
        <v>720</v>
      </c>
      <c r="K143" s="188"/>
      <c r="L143" s="190"/>
    </row>
    <row r="144" spans="1:12" ht="12.75" customHeight="1">
      <c r="A144" s="26"/>
      <c r="B144" s="13"/>
      <c r="C144" s="192">
        <v>0.65</v>
      </c>
      <c r="D144" s="200">
        <v>5</v>
      </c>
      <c r="E144" s="191">
        <v>1</v>
      </c>
      <c r="F144" s="191">
        <f>Max!$B$3*C144</f>
        <v>130</v>
      </c>
      <c r="G144" s="188"/>
      <c r="H144" s="189"/>
      <c r="I144" s="188">
        <f t="shared" si="5"/>
        <v>5</v>
      </c>
      <c r="J144" s="189">
        <f t="shared" si="6"/>
        <v>650</v>
      </c>
      <c r="K144" s="188"/>
      <c r="L144" s="190"/>
    </row>
    <row r="145" spans="1:12" ht="12.75" customHeight="1">
      <c r="A145" s="26"/>
      <c r="B145" s="13"/>
      <c r="C145" s="192">
        <v>0.7</v>
      </c>
      <c r="D145" s="200">
        <v>4</v>
      </c>
      <c r="E145" s="191">
        <v>1</v>
      </c>
      <c r="F145" s="191">
        <f>Max!$B$3*C145</f>
        <v>140</v>
      </c>
      <c r="G145" s="188"/>
      <c r="H145" s="189"/>
      <c r="I145" s="188">
        <f t="shared" si="5"/>
        <v>4</v>
      </c>
      <c r="J145" s="189">
        <f t="shared" si="6"/>
        <v>560</v>
      </c>
      <c r="K145" s="188"/>
      <c r="L145" s="190"/>
    </row>
    <row r="146" spans="1:12" ht="12.75" customHeight="1">
      <c r="A146" s="26"/>
      <c r="B146" s="13"/>
      <c r="C146" s="192">
        <v>0.75</v>
      </c>
      <c r="D146" s="200">
        <v>3</v>
      </c>
      <c r="E146" s="191">
        <v>2</v>
      </c>
      <c r="F146" s="191">
        <f>Max!$B$3*C146</f>
        <v>150</v>
      </c>
      <c r="G146" s="188"/>
      <c r="H146" s="189"/>
      <c r="I146" s="188">
        <f t="shared" si="5"/>
        <v>6</v>
      </c>
      <c r="J146" s="189">
        <f t="shared" si="6"/>
        <v>900</v>
      </c>
      <c r="K146" s="188"/>
      <c r="L146" s="190"/>
    </row>
    <row r="147" spans="1:12" ht="12.75" customHeight="1">
      <c r="A147" s="26"/>
      <c r="B147" s="13"/>
      <c r="C147" s="192">
        <v>0.8</v>
      </c>
      <c r="D147" s="200">
        <v>2</v>
      </c>
      <c r="E147" s="191">
        <v>2</v>
      </c>
      <c r="F147" s="191">
        <f>Max!$B$3*C147</f>
        <v>160</v>
      </c>
      <c r="G147" s="188"/>
      <c r="H147" s="189"/>
      <c r="I147" s="188">
        <f t="shared" si="5"/>
        <v>4</v>
      </c>
      <c r="J147" s="189">
        <f t="shared" si="6"/>
        <v>640</v>
      </c>
      <c r="K147" s="188"/>
      <c r="L147" s="190"/>
    </row>
    <row r="148" spans="1:12" ht="12.75" customHeight="1">
      <c r="A148" s="26"/>
      <c r="B148" s="13"/>
      <c r="C148" s="192">
        <v>0.85</v>
      </c>
      <c r="D148" s="200">
        <v>1</v>
      </c>
      <c r="E148" s="191">
        <v>2</v>
      </c>
      <c r="F148" s="191">
        <f>Max!$B$3*C148</f>
        <v>170</v>
      </c>
      <c r="G148" s="188"/>
      <c r="H148" s="189"/>
      <c r="I148" s="188">
        <f t="shared" si="5"/>
        <v>2</v>
      </c>
      <c r="J148" s="189">
        <f t="shared" si="6"/>
        <v>340</v>
      </c>
      <c r="K148" s="188"/>
      <c r="L148" s="190"/>
    </row>
    <row r="149" spans="1:12" ht="12.75" customHeight="1">
      <c r="A149" s="26"/>
      <c r="B149" s="13"/>
      <c r="C149" s="192">
        <v>0.8</v>
      </c>
      <c r="D149" s="200">
        <v>2</v>
      </c>
      <c r="E149" s="191">
        <v>2</v>
      </c>
      <c r="F149" s="191">
        <f>Max!$B$3*C149</f>
        <v>160</v>
      </c>
      <c r="G149" s="188"/>
      <c r="H149" s="189"/>
      <c r="I149" s="188">
        <f t="shared" si="5"/>
        <v>4</v>
      </c>
      <c r="J149" s="189">
        <f t="shared" si="6"/>
        <v>640</v>
      </c>
      <c r="K149" s="188"/>
      <c r="L149" s="190"/>
    </row>
    <row r="150" spans="1:12" ht="12.75" customHeight="1">
      <c r="A150" s="26"/>
      <c r="B150" s="13"/>
      <c r="C150" s="192">
        <v>0.75</v>
      </c>
      <c r="D150" s="200">
        <v>3</v>
      </c>
      <c r="E150" s="191">
        <v>1</v>
      </c>
      <c r="F150" s="191">
        <f>Max!$B$3*C150</f>
        <v>150</v>
      </c>
      <c r="G150" s="188"/>
      <c r="H150" s="189"/>
      <c r="I150" s="188">
        <f t="shared" si="5"/>
        <v>3</v>
      </c>
      <c r="J150" s="189">
        <f t="shared" si="6"/>
        <v>450</v>
      </c>
      <c r="K150" s="188"/>
      <c r="L150" s="190"/>
    </row>
    <row r="151" spans="1:12" ht="12.75" customHeight="1">
      <c r="A151" s="26"/>
      <c r="B151" s="13"/>
      <c r="C151" s="192">
        <v>0.7</v>
      </c>
      <c r="D151" s="200">
        <v>4</v>
      </c>
      <c r="E151" s="191">
        <v>1</v>
      </c>
      <c r="F151" s="191">
        <f>Max!$B$3*C151</f>
        <v>140</v>
      </c>
      <c r="G151" s="188"/>
      <c r="H151" s="189"/>
      <c r="I151" s="188">
        <f t="shared" si="5"/>
        <v>4</v>
      </c>
      <c r="J151" s="189">
        <f t="shared" si="6"/>
        <v>560</v>
      </c>
      <c r="K151" s="188"/>
      <c r="L151" s="190"/>
    </row>
    <row r="152" spans="1:12" ht="12.75" customHeight="1">
      <c r="A152" s="26"/>
      <c r="B152" s="13"/>
      <c r="C152" s="192">
        <v>0.65</v>
      </c>
      <c r="D152" s="200">
        <v>6</v>
      </c>
      <c r="E152" s="191">
        <v>1</v>
      </c>
      <c r="F152" s="191">
        <f>Max!$B$3*C152</f>
        <v>130</v>
      </c>
      <c r="G152" s="188"/>
      <c r="H152" s="189"/>
      <c r="I152" s="188">
        <f>D152*E152</f>
        <v>6</v>
      </c>
      <c r="J152" s="189">
        <f>F152*I152</f>
        <v>780</v>
      </c>
      <c r="K152" s="188"/>
      <c r="L152" s="190"/>
    </row>
    <row r="153" spans="1:12" ht="12.75" customHeight="1">
      <c r="A153" s="26"/>
      <c r="B153" s="13"/>
      <c r="C153" s="192">
        <v>0.6</v>
      </c>
      <c r="D153" s="200">
        <v>8</v>
      </c>
      <c r="E153" s="191">
        <v>1</v>
      </c>
      <c r="F153" s="191">
        <f>Max!$B$3*C153</f>
        <v>120</v>
      </c>
      <c r="G153" s="188"/>
      <c r="H153" s="189"/>
      <c r="I153" s="188">
        <f>D153*E153</f>
        <v>8</v>
      </c>
      <c r="J153" s="189">
        <f>F153*I153</f>
        <v>960</v>
      </c>
      <c r="K153" s="188"/>
      <c r="L153" s="190"/>
    </row>
    <row r="154" spans="1:12" ht="12.75" customHeight="1">
      <c r="A154" s="26"/>
      <c r="B154" s="13"/>
      <c r="C154" s="192">
        <v>0.55</v>
      </c>
      <c r="D154" s="200">
        <v>10</v>
      </c>
      <c r="E154" s="191">
        <v>1</v>
      </c>
      <c r="F154" s="191">
        <f>Max!$B$3*C154</f>
        <v>110.00000000000001</v>
      </c>
      <c r="G154" s="188"/>
      <c r="H154" s="189"/>
      <c r="I154" s="188">
        <f>D154*E154</f>
        <v>10</v>
      </c>
      <c r="J154" s="189">
        <f>F154*I154</f>
        <v>1100.0000000000002</v>
      </c>
      <c r="K154" s="188"/>
      <c r="L154" s="190"/>
    </row>
    <row r="155" spans="1:12" ht="12.75" customHeight="1">
      <c r="A155" s="26"/>
      <c r="B155" s="13"/>
      <c r="C155" s="192">
        <v>0.5</v>
      </c>
      <c r="D155" s="200">
        <v>12</v>
      </c>
      <c r="E155" s="191">
        <v>1</v>
      </c>
      <c r="F155" s="191">
        <f>Max!$B$3*C155</f>
        <v>100</v>
      </c>
      <c r="G155" s="188"/>
      <c r="H155" s="189"/>
      <c r="I155" s="188">
        <f>D155*E155</f>
        <v>12</v>
      </c>
      <c r="J155" s="189">
        <f>F155*I155</f>
        <v>1200</v>
      </c>
      <c r="K155" s="188"/>
      <c r="L155" s="190"/>
    </row>
    <row r="156" spans="1:12" ht="12.75" customHeight="1">
      <c r="A156" s="28">
        <v>3</v>
      </c>
      <c r="B156" s="21" t="s">
        <v>69</v>
      </c>
      <c r="C156" s="196">
        <v>0.6</v>
      </c>
      <c r="D156" s="201">
        <v>4</v>
      </c>
      <c r="E156" s="195">
        <v>1</v>
      </c>
      <c r="F156" s="195">
        <f>Max!$B$4*C156</f>
        <v>132</v>
      </c>
      <c r="G156" s="188"/>
      <c r="H156" s="189"/>
      <c r="I156" s="188"/>
      <c r="J156" s="189"/>
      <c r="K156" s="188">
        <f>D156*E156</f>
        <v>4</v>
      </c>
      <c r="L156" s="190">
        <f>F156*K156</f>
        <v>528</v>
      </c>
    </row>
    <row r="157" spans="1:12" ht="12.75" customHeight="1">
      <c r="A157" s="28"/>
      <c r="B157" s="21"/>
      <c r="C157" s="196">
        <v>0.7</v>
      </c>
      <c r="D157" s="201">
        <v>4</v>
      </c>
      <c r="E157" s="195">
        <v>1</v>
      </c>
      <c r="F157" s="195">
        <f>Max!$B$4*C157</f>
        <v>154</v>
      </c>
      <c r="G157" s="188"/>
      <c r="H157" s="189"/>
      <c r="I157" s="188"/>
      <c r="J157" s="189"/>
      <c r="K157" s="188">
        <f>D157*E157</f>
        <v>4</v>
      </c>
      <c r="L157" s="190">
        <f>F157*K157</f>
        <v>616</v>
      </c>
    </row>
    <row r="158" spans="1:12" ht="12.75" customHeight="1">
      <c r="A158" s="28"/>
      <c r="B158" s="21"/>
      <c r="C158" s="196">
        <v>0.8</v>
      </c>
      <c r="D158" s="201">
        <v>3</v>
      </c>
      <c r="E158" s="195">
        <v>2</v>
      </c>
      <c r="F158" s="195">
        <f>Max!$B$4*C158</f>
        <v>176</v>
      </c>
      <c r="G158" s="188"/>
      <c r="H158" s="189"/>
      <c r="I158" s="188"/>
      <c r="J158" s="189"/>
      <c r="K158" s="188">
        <f>D158*E158</f>
        <v>6</v>
      </c>
      <c r="L158" s="190">
        <f>F158*K158</f>
        <v>1056</v>
      </c>
    </row>
    <row r="159" spans="1:12" ht="12.75" customHeight="1">
      <c r="A159" s="28"/>
      <c r="B159" s="21"/>
      <c r="C159" s="196">
        <v>0.9</v>
      </c>
      <c r="D159" s="201">
        <v>2</v>
      </c>
      <c r="E159" s="195">
        <v>3</v>
      </c>
      <c r="F159" s="195">
        <f>Max!$B$4*C159</f>
        <v>198</v>
      </c>
      <c r="G159" s="188"/>
      <c r="H159" s="189"/>
      <c r="I159" s="188"/>
      <c r="J159" s="189"/>
      <c r="K159" s="188">
        <f>D159*E159</f>
        <v>6</v>
      </c>
      <c r="L159" s="190">
        <f>F159*K159</f>
        <v>1188</v>
      </c>
    </row>
    <row r="160" spans="1:12" ht="12.75" customHeight="1">
      <c r="A160" s="27">
        <v>4</v>
      </c>
      <c r="B160" s="17" t="s">
        <v>86</v>
      </c>
      <c r="C160" s="194"/>
      <c r="D160" s="202">
        <v>5</v>
      </c>
      <c r="E160" s="193">
        <v>5</v>
      </c>
      <c r="F160" s="199"/>
      <c r="G160" s="188"/>
      <c r="H160" s="189"/>
      <c r="I160" s="188"/>
      <c r="J160" s="189"/>
      <c r="K160" s="188"/>
      <c r="L160" s="190"/>
    </row>
    <row r="161" spans="1:12" ht="12.75" customHeight="1">
      <c r="A161" s="27">
        <v>5</v>
      </c>
      <c r="B161" s="17" t="s">
        <v>10</v>
      </c>
      <c r="C161" s="194"/>
      <c r="D161" s="202">
        <v>10</v>
      </c>
      <c r="E161" s="193">
        <v>3</v>
      </c>
      <c r="F161" s="193"/>
      <c r="G161" s="188"/>
      <c r="H161" s="189"/>
      <c r="I161" s="188"/>
      <c r="J161" s="189"/>
      <c r="K161" s="188"/>
      <c r="L161" s="190"/>
    </row>
    <row r="162" spans="3:12" ht="12.75" customHeight="1">
      <c r="C162" s="182"/>
      <c r="D162" s="180"/>
      <c r="E162" s="180"/>
      <c r="F162" s="180"/>
      <c r="G162" s="188"/>
      <c r="H162" s="189"/>
      <c r="I162" s="188"/>
      <c r="J162" s="189"/>
      <c r="K162" s="188"/>
      <c r="L162" s="190"/>
    </row>
    <row r="163" spans="1:12" ht="12.75" customHeight="1">
      <c r="A163" s="4" t="s">
        <v>102</v>
      </c>
      <c r="C163" s="216" t="s">
        <v>8</v>
      </c>
      <c r="D163" s="179" t="s">
        <v>6</v>
      </c>
      <c r="E163" s="179" t="s">
        <v>7</v>
      </c>
      <c r="F163" s="29" t="s">
        <v>9</v>
      </c>
      <c r="G163" s="188"/>
      <c r="H163" s="189"/>
      <c r="I163" s="188"/>
      <c r="J163" s="189"/>
      <c r="K163" s="188"/>
      <c r="L163" s="190"/>
    </row>
    <row r="164" spans="1:12" ht="12.75" customHeight="1">
      <c r="A164" s="26">
        <v>1</v>
      </c>
      <c r="B164" s="13" t="s">
        <v>107</v>
      </c>
      <c r="C164" s="192">
        <v>0.5</v>
      </c>
      <c r="D164" s="200">
        <v>5</v>
      </c>
      <c r="E164" s="191">
        <v>1</v>
      </c>
      <c r="F164" s="191">
        <f>Max!$B$3*C164</f>
        <v>100</v>
      </c>
      <c r="G164" s="188"/>
      <c r="H164" s="189"/>
      <c r="I164" s="188">
        <f>D164*E164</f>
        <v>5</v>
      </c>
      <c r="J164" s="189">
        <f>F164*I164</f>
        <v>500</v>
      </c>
      <c r="K164" s="188"/>
      <c r="L164" s="190"/>
    </row>
    <row r="165" spans="1:12" ht="12.75" customHeight="1">
      <c r="A165" s="26"/>
      <c r="B165" s="13"/>
      <c r="C165" s="192">
        <v>0.6</v>
      </c>
      <c r="D165" s="200">
        <v>4</v>
      </c>
      <c r="E165" s="191">
        <v>1</v>
      </c>
      <c r="F165" s="191">
        <f>Max!$B$3*C165</f>
        <v>120</v>
      </c>
      <c r="G165" s="188"/>
      <c r="H165" s="189"/>
      <c r="I165" s="188">
        <f>D165*E165</f>
        <v>4</v>
      </c>
      <c r="J165" s="189">
        <f>F165*I165</f>
        <v>480</v>
      </c>
      <c r="K165" s="188"/>
      <c r="L165" s="190"/>
    </row>
    <row r="166" spans="1:12" ht="12.75" customHeight="1">
      <c r="A166" s="26"/>
      <c r="B166" s="13"/>
      <c r="C166" s="192">
        <v>0.7</v>
      </c>
      <c r="D166" s="200">
        <v>3</v>
      </c>
      <c r="E166" s="191">
        <v>2</v>
      </c>
      <c r="F166" s="191">
        <f>Max!$B$3*C166</f>
        <v>140</v>
      </c>
      <c r="G166" s="188"/>
      <c r="H166" s="189"/>
      <c r="I166" s="188">
        <f>D166*E166</f>
        <v>6</v>
      </c>
      <c r="J166" s="189">
        <f>F166*I166</f>
        <v>840</v>
      </c>
      <c r="K166" s="188"/>
      <c r="L166" s="190"/>
    </row>
    <row r="167" spans="1:12" ht="12.75" customHeight="1">
      <c r="A167" s="26"/>
      <c r="B167" s="13"/>
      <c r="C167" s="192">
        <v>0.8</v>
      </c>
      <c r="D167" s="200">
        <v>3</v>
      </c>
      <c r="E167" s="191">
        <v>6</v>
      </c>
      <c r="F167" s="191">
        <f>Max!$B$3*C167</f>
        <v>160</v>
      </c>
      <c r="G167" s="188"/>
      <c r="H167" s="189"/>
      <c r="I167" s="188">
        <f>D167*E167</f>
        <v>18</v>
      </c>
      <c r="J167" s="189">
        <f>F167*I167</f>
        <v>2880</v>
      </c>
      <c r="K167" s="188"/>
      <c r="L167" s="190"/>
    </row>
    <row r="168" spans="1:12" ht="12.75" customHeight="1">
      <c r="A168" s="25">
        <v>2</v>
      </c>
      <c r="B168" s="9" t="s">
        <v>4</v>
      </c>
      <c r="C168" s="184">
        <v>0.5</v>
      </c>
      <c r="D168" s="203">
        <v>5</v>
      </c>
      <c r="E168" s="183">
        <v>1</v>
      </c>
      <c r="F168" s="183">
        <f>Max!$B$2*C168</f>
        <v>105</v>
      </c>
      <c r="G168" s="188">
        <f aca="true" t="shared" si="7" ref="G168:G173">D168*E168</f>
        <v>5</v>
      </c>
      <c r="H168" s="189">
        <f aca="true" t="shared" si="8" ref="H168:H173">F168*G168</f>
        <v>525</v>
      </c>
      <c r="I168" s="188"/>
      <c r="J168" s="189"/>
      <c r="K168" s="188"/>
      <c r="L168" s="190"/>
    </row>
    <row r="169" spans="1:12" ht="12.75" customHeight="1">
      <c r="A169" s="25"/>
      <c r="B169" s="9"/>
      <c r="C169" s="184">
        <v>0.6</v>
      </c>
      <c r="D169" s="203">
        <v>4</v>
      </c>
      <c r="E169" s="183">
        <v>1</v>
      </c>
      <c r="F169" s="183">
        <f>Max!$B$2*C169</f>
        <v>126</v>
      </c>
      <c r="G169" s="188">
        <f t="shared" si="7"/>
        <v>4</v>
      </c>
      <c r="H169" s="189">
        <f t="shared" si="8"/>
        <v>504</v>
      </c>
      <c r="I169" s="188"/>
      <c r="J169" s="189"/>
      <c r="K169" s="188"/>
      <c r="L169" s="190"/>
    </row>
    <row r="170" spans="1:12" ht="12.75" customHeight="1">
      <c r="A170" s="25"/>
      <c r="B170" s="9"/>
      <c r="C170" s="184">
        <v>0.7</v>
      </c>
      <c r="D170" s="203">
        <v>3</v>
      </c>
      <c r="E170" s="183">
        <v>2</v>
      </c>
      <c r="F170" s="183">
        <f>Max!$B$2*C170</f>
        <v>147</v>
      </c>
      <c r="G170" s="188">
        <f t="shared" si="7"/>
        <v>6</v>
      </c>
      <c r="H170" s="189">
        <f t="shared" si="8"/>
        <v>882</v>
      </c>
      <c r="I170" s="188"/>
      <c r="J170" s="189"/>
      <c r="K170" s="188"/>
      <c r="L170" s="190"/>
    </row>
    <row r="171" spans="1:12" ht="12.75" customHeight="1">
      <c r="A171" s="25"/>
      <c r="B171" s="9"/>
      <c r="C171" s="184">
        <v>0.8</v>
      </c>
      <c r="D171" s="203">
        <v>3</v>
      </c>
      <c r="E171" s="183">
        <v>2</v>
      </c>
      <c r="F171" s="183">
        <f>Max!$B$2*C171</f>
        <v>168</v>
      </c>
      <c r="G171" s="188">
        <f t="shared" si="7"/>
        <v>6</v>
      </c>
      <c r="H171" s="189">
        <f t="shared" si="8"/>
        <v>1008</v>
      </c>
      <c r="I171" s="188"/>
      <c r="J171" s="189"/>
      <c r="K171" s="188"/>
      <c r="L171" s="190"/>
    </row>
    <row r="172" spans="1:12" ht="12.75" customHeight="1">
      <c r="A172" s="25"/>
      <c r="B172" s="9"/>
      <c r="C172" s="184">
        <v>0.85</v>
      </c>
      <c r="D172" s="203">
        <v>2</v>
      </c>
      <c r="E172" s="183">
        <v>3</v>
      </c>
      <c r="F172" s="183">
        <f>Max!$B$2*C172</f>
        <v>178.5</v>
      </c>
      <c r="G172" s="188">
        <f t="shared" si="7"/>
        <v>6</v>
      </c>
      <c r="H172" s="189">
        <f t="shared" si="8"/>
        <v>1071</v>
      </c>
      <c r="I172" s="188"/>
      <c r="J172" s="189"/>
      <c r="K172" s="188"/>
      <c r="L172" s="190"/>
    </row>
    <row r="173" spans="1:12" ht="12.75" customHeight="1">
      <c r="A173" s="25"/>
      <c r="B173" s="9"/>
      <c r="C173" s="184">
        <v>0.8</v>
      </c>
      <c r="D173" s="203">
        <v>3</v>
      </c>
      <c r="E173" s="183">
        <v>3</v>
      </c>
      <c r="F173" s="183">
        <f>Max!$B$2*C173</f>
        <v>168</v>
      </c>
      <c r="G173" s="188">
        <f t="shared" si="7"/>
        <v>9</v>
      </c>
      <c r="H173" s="189">
        <f t="shared" si="8"/>
        <v>1512</v>
      </c>
      <c r="I173" s="188"/>
      <c r="J173" s="189"/>
      <c r="K173" s="188"/>
      <c r="L173" s="190"/>
    </row>
    <row r="174" spans="1:12" ht="12.75" customHeight="1">
      <c r="A174" s="26">
        <v>3</v>
      </c>
      <c r="B174" s="13" t="s">
        <v>107</v>
      </c>
      <c r="C174" s="192">
        <v>0.5</v>
      </c>
      <c r="D174" s="200">
        <v>5</v>
      </c>
      <c r="E174" s="191">
        <v>1</v>
      </c>
      <c r="F174" s="191">
        <f>Max!$B$3*C174</f>
        <v>100</v>
      </c>
      <c r="G174" s="188"/>
      <c r="H174" s="189"/>
      <c r="I174" s="188">
        <f>D174*E174</f>
        <v>5</v>
      </c>
      <c r="J174" s="189">
        <f>F174*I174</f>
        <v>500</v>
      </c>
      <c r="K174" s="188"/>
      <c r="L174" s="190"/>
    </row>
    <row r="175" spans="1:12" ht="12.75" customHeight="1">
      <c r="A175" s="26"/>
      <c r="B175" s="13"/>
      <c r="C175" s="192">
        <v>0.6</v>
      </c>
      <c r="D175" s="200">
        <v>5</v>
      </c>
      <c r="E175" s="191">
        <v>2</v>
      </c>
      <c r="F175" s="191">
        <f>Max!$B$3*C175</f>
        <v>120</v>
      </c>
      <c r="G175" s="188"/>
      <c r="H175" s="189"/>
      <c r="I175" s="188">
        <f>D175*E175</f>
        <v>10</v>
      </c>
      <c r="J175" s="189">
        <f>F175*I175</f>
        <v>1200</v>
      </c>
      <c r="K175" s="188"/>
      <c r="L175" s="190"/>
    </row>
    <row r="176" spans="1:12" ht="12.75" customHeight="1">
      <c r="A176" s="26"/>
      <c r="B176" s="13"/>
      <c r="C176" s="192">
        <v>0.7</v>
      </c>
      <c r="D176" s="200">
        <v>5</v>
      </c>
      <c r="E176" s="191">
        <v>5</v>
      </c>
      <c r="F176" s="191">
        <f>Max!$B$3*C176</f>
        <v>140</v>
      </c>
      <c r="G176" s="188"/>
      <c r="H176" s="189"/>
      <c r="I176" s="188">
        <f>D176*E176</f>
        <v>25</v>
      </c>
      <c r="J176" s="189">
        <f>F176*I176</f>
        <v>3500</v>
      </c>
      <c r="K176" s="188"/>
      <c r="L176" s="190"/>
    </row>
    <row r="177" spans="1:12" ht="12.75" customHeight="1">
      <c r="A177" s="27">
        <v>4</v>
      </c>
      <c r="B177" s="17" t="s">
        <v>73</v>
      </c>
      <c r="C177" s="194"/>
      <c r="D177" s="202">
        <v>10</v>
      </c>
      <c r="E177" s="193">
        <v>5</v>
      </c>
      <c r="F177" s="193"/>
      <c r="G177" s="188"/>
      <c r="H177" s="189"/>
      <c r="I177" s="188"/>
      <c r="J177" s="189"/>
      <c r="K177" s="188"/>
      <c r="L177" s="190"/>
    </row>
    <row r="178" spans="1:12" ht="12.75" customHeight="1">
      <c r="A178" s="50">
        <v>5</v>
      </c>
      <c r="B178" s="51" t="s">
        <v>88</v>
      </c>
      <c r="C178" s="53"/>
      <c r="D178" s="52">
        <v>5</v>
      </c>
      <c r="E178" s="54">
        <v>5</v>
      </c>
      <c r="F178" s="54"/>
      <c r="G178" s="188"/>
      <c r="H178" s="189"/>
      <c r="I178" s="188"/>
      <c r="J178" s="189"/>
      <c r="K178" s="188"/>
      <c r="L178" s="190"/>
    </row>
    <row r="179" spans="3:12" ht="12.75" customHeight="1">
      <c r="C179" s="7"/>
      <c r="D179" s="29"/>
      <c r="E179" s="29"/>
      <c r="F179" s="29"/>
      <c r="G179" s="188"/>
      <c r="H179" s="189"/>
      <c r="I179" s="188"/>
      <c r="J179" s="189"/>
      <c r="K179" s="188"/>
      <c r="L179" s="190"/>
    </row>
    <row r="180" spans="3:14" ht="12.75" customHeight="1">
      <c r="C180" s="182"/>
      <c r="D180" s="180"/>
      <c r="E180" s="180"/>
      <c r="F180" s="180"/>
      <c r="G180" s="177">
        <f>SUM(G126:G179)</f>
        <v>81</v>
      </c>
      <c r="H180" s="178">
        <f>SUM(H126:H179)</f>
        <v>11802</v>
      </c>
      <c r="I180" s="177">
        <f>SUM(I122:I179)</f>
        <v>227</v>
      </c>
      <c r="J180" s="178">
        <f>SUM(J122:J179)</f>
        <v>29890</v>
      </c>
      <c r="K180" s="177">
        <f>SUM(K126:K179)</f>
        <v>42</v>
      </c>
      <c r="L180" s="178">
        <f>SUM(L126:L179)</f>
        <v>6688</v>
      </c>
      <c r="M180" s="176"/>
      <c r="N180" s="176"/>
    </row>
    <row r="181" spans="1:12" ht="12.75" customHeight="1">
      <c r="A181" s="4" t="s">
        <v>15</v>
      </c>
      <c r="B181" s="4"/>
      <c r="C181" s="182"/>
      <c r="D181" s="180"/>
      <c r="E181" s="180"/>
      <c r="F181" s="180"/>
      <c r="G181" s="188"/>
      <c r="H181" s="189"/>
      <c r="I181" s="188"/>
      <c r="J181" s="189"/>
      <c r="K181" s="188"/>
      <c r="L181" s="190"/>
    </row>
    <row r="182" spans="1:12" ht="12.75" customHeight="1">
      <c r="A182" s="4" t="s">
        <v>100</v>
      </c>
      <c r="C182" s="216" t="s">
        <v>8</v>
      </c>
      <c r="D182" s="179" t="s">
        <v>6</v>
      </c>
      <c r="E182" s="179" t="s">
        <v>7</v>
      </c>
      <c r="F182" s="29" t="s">
        <v>9</v>
      </c>
      <c r="G182" s="188"/>
      <c r="H182" s="189"/>
      <c r="I182" s="188"/>
      <c r="J182" s="189"/>
      <c r="K182" s="188"/>
      <c r="L182" s="190"/>
    </row>
    <row r="183" spans="1:12" ht="12.75" customHeight="1">
      <c r="A183" s="25">
        <v>1</v>
      </c>
      <c r="B183" s="9" t="s">
        <v>4</v>
      </c>
      <c r="C183" s="184">
        <v>0.5</v>
      </c>
      <c r="D183" s="203">
        <v>5</v>
      </c>
      <c r="E183" s="183">
        <v>1</v>
      </c>
      <c r="F183" s="183">
        <f>Max!$B$2*C183</f>
        <v>105</v>
      </c>
      <c r="G183" s="188">
        <f aca="true" t="shared" si="9" ref="G183:G188">D183*E183</f>
        <v>5</v>
      </c>
      <c r="H183" s="189">
        <f aca="true" t="shared" si="10" ref="H183:H188">F183*G183</f>
        <v>525</v>
      </c>
      <c r="I183" s="188"/>
      <c r="J183" s="189"/>
      <c r="K183" s="188"/>
      <c r="L183" s="190"/>
    </row>
    <row r="184" spans="1:12" ht="12.75" customHeight="1">
      <c r="A184" s="25"/>
      <c r="B184" s="9"/>
      <c r="C184" s="184">
        <v>0.6</v>
      </c>
      <c r="D184" s="203">
        <v>4</v>
      </c>
      <c r="E184" s="183">
        <v>1</v>
      </c>
      <c r="F184" s="183">
        <f>Max!$B$2*C184</f>
        <v>126</v>
      </c>
      <c r="G184" s="188">
        <f t="shared" si="9"/>
        <v>4</v>
      </c>
      <c r="H184" s="189">
        <f t="shared" si="10"/>
        <v>504</v>
      </c>
      <c r="I184" s="188"/>
      <c r="J184" s="189"/>
      <c r="K184" s="188"/>
      <c r="L184" s="190"/>
    </row>
    <row r="185" spans="1:12" ht="12.75" customHeight="1">
      <c r="A185" s="25"/>
      <c r="B185" s="9"/>
      <c r="C185" s="184">
        <v>0.7</v>
      </c>
      <c r="D185" s="203">
        <v>3</v>
      </c>
      <c r="E185" s="183">
        <v>2</v>
      </c>
      <c r="F185" s="183">
        <f>Max!$B$2*C185</f>
        <v>147</v>
      </c>
      <c r="G185" s="188">
        <f t="shared" si="9"/>
        <v>6</v>
      </c>
      <c r="H185" s="189">
        <f t="shared" si="10"/>
        <v>882</v>
      </c>
      <c r="I185" s="188"/>
      <c r="J185" s="189"/>
      <c r="K185" s="188"/>
      <c r="L185" s="190"/>
    </row>
    <row r="186" spans="1:12" ht="12.75" customHeight="1">
      <c r="A186" s="25"/>
      <c r="B186" s="9"/>
      <c r="C186" s="184">
        <v>0.8</v>
      </c>
      <c r="D186" s="203">
        <v>2</v>
      </c>
      <c r="E186" s="183">
        <v>2</v>
      </c>
      <c r="F186" s="183">
        <f>Max!$B$2*C186</f>
        <v>168</v>
      </c>
      <c r="G186" s="188">
        <f t="shared" si="9"/>
        <v>4</v>
      </c>
      <c r="H186" s="189">
        <f t="shared" si="10"/>
        <v>672</v>
      </c>
      <c r="I186" s="188"/>
      <c r="J186" s="189"/>
      <c r="K186" s="188"/>
      <c r="L186" s="190"/>
    </row>
    <row r="187" spans="1:12" ht="12.75" customHeight="1">
      <c r="A187" s="25"/>
      <c r="B187" s="9"/>
      <c r="C187" s="184">
        <v>0.9</v>
      </c>
      <c r="D187" s="203">
        <v>1</v>
      </c>
      <c r="E187" s="183">
        <v>3</v>
      </c>
      <c r="F187" s="183">
        <f>Max!$B$2*C187</f>
        <v>189</v>
      </c>
      <c r="G187" s="188">
        <f t="shared" si="9"/>
        <v>3</v>
      </c>
      <c r="H187" s="189">
        <f t="shared" si="10"/>
        <v>567</v>
      </c>
      <c r="I187" s="188"/>
      <c r="J187" s="189"/>
      <c r="K187" s="188"/>
      <c r="L187" s="190"/>
    </row>
    <row r="188" spans="1:12" ht="12.75" customHeight="1">
      <c r="A188" s="25"/>
      <c r="B188" s="9"/>
      <c r="C188" s="184">
        <v>0.8</v>
      </c>
      <c r="D188" s="203">
        <v>2</v>
      </c>
      <c r="E188" s="183">
        <v>2</v>
      </c>
      <c r="F188" s="183">
        <f>Max!$B$2*C188</f>
        <v>168</v>
      </c>
      <c r="G188" s="188">
        <f t="shared" si="9"/>
        <v>4</v>
      </c>
      <c r="H188" s="189">
        <f t="shared" si="10"/>
        <v>672</v>
      </c>
      <c r="I188" s="188"/>
      <c r="J188" s="189"/>
      <c r="K188" s="188"/>
      <c r="L188" s="190"/>
    </row>
    <row r="189" spans="1:12" ht="12.75" customHeight="1">
      <c r="A189" s="26">
        <v>2</v>
      </c>
      <c r="B189" s="13" t="s">
        <v>107</v>
      </c>
      <c r="C189" s="192">
        <v>0.5</v>
      </c>
      <c r="D189" s="200">
        <v>5</v>
      </c>
      <c r="E189" s="191">
        <v>1</v>
      </c>
      <c r="F189" s="191">
        <f>Max!$B$3*C189</f>
        <v>100</v>
      </c>
      <c r="G189" s="188"/>
      <c r="H189" s="189"/>
      <c r="I189" s="188">
        <f>D189*E189</f>
        <v>5</v>
      </c>
      <c r="J189" s="189">
        <f>F189*I189</f>
        <v>500</v>
      </c>
      <c r="K189" s="188"/>
      <c r="L189" s="190"/>
    </row>
    <row r="190" spans="1:12" ht="12.75" customHeight="1">
      <c r="A190" s="26"/>
      <c r="B190" s="13"/>
      <c r="C190" s="192">
        <v>0.6</v>
      </c>
      <c r="D190" s="200">
        <v>4</v>
      </c>
      <c r="E190" s="191">
        <v>1</v>
      </c>
      <c r="F190" s="191">
        <f>Max!$B$3*C190</f>
        <v>120</v>
      </c>
      <c r="G190" s="188"/>
      <c r="H190" s="189"/>
      <c r="I190" s="188">
        <f>D190*E190</f>
        <v>4</v>
      </c>
      <c r="J190" s="189">
        <f>F190*I190</f>
        <v>480</v>
      </c>
      <c r="K190" s="188"/>
      <c r="L190" s="190"/>
    </row>
    <row r="191" spans="1:12" ht="12.75" customHeight="1">
      <c r="A191" s="26"/>
      <c r="B191" s="13"/>
      <c r="C191" s="192">
        <v>0.7</v>
      </c>
      <c r="D191" s="200">
        <v>3</v>
      </c>
      <c r="E191" s="191">
        <v>2</v>
      </c>
      <c r="F191" s="191">
        <f>Max!$B$3*C191</f>
        <v>140</v>
      </c>
      <c r="G191" s="188"/>
      <c r="H191" s="189"/>
      <c r="I191" s="188">
        <f>D191*E191</f>
        <v>6</v>
      </c>
      <c r="J191" s="189">
        <f>F191*I191</f>
        <v>840</v>
      </c>
      <c r="K191" s="188"/>
      <c r="L191" s="190"/>
    </row>
    <row r="192" spans="1:12" ht="12.75" customHeight="1">
      <c r="A192" s="26"/>
      <c r="B192" s="13"/>
      <c r="C192" s="192">
        <v>0.8</v>
      </c>
      <c r="D192" s="200">
        <v>3</v>
      </c>
      <c r="E192" s="191">
        <v>2</v>
      </c>
      <c r="F192" s="191">
        <f>Max!$B$3*C192</f>
        <v>160</v>
      </c>
      <c r="G192" s="188"/>
      <c r="H192" s="189"/>
      <c r="I192" s="188">
        <f>D192*E192</f>
        <v>6</v>
      </c>
      <c r="J192" s="189">
        <f>F192*I192</f>
        <v>960</v>
      </c>
      <c r="K192" s="188"/>
      <c r="L192" s="190"/>
    </row>
    <row r="193" spans="1:12" ht="12.75" customHeight="1">
      <c r="A193" s="26"/>
      <c r="B193" s="13"/>
      <c r="C193" s="192">
        <v>0.85</v>
      </c>
      <c r="D193" s="200">
        <v>2</v>
      </c>
      <c r="E193" s="191">
        <v>4</v>
      </c>
      <c r="F193" s="191">
        <f>Max!$B$3*C193</f>
        <v>170</v>
      </c>
      <c r="G193" s="188"/>
      <c r="H193" s="189"/>
      <c r="I193" s="188">
        <f>D193*E193</f>
        <v>8</v>
      </c>
      <c r="J193" s="189">
        <f>F193*I193</f>
        <v>1360</v>
      </c>
      <c r="K193" s="188"/>
      <c r="L193" s="190"/>
    </row>
    <row r="194" spans="1:12" ht="12.75" customHeight="1">
      <c r="A194" s="44">
        <v>3</v>
      </c>
      <c r="B194" s="45" t="s">
        <v>73</v>
      </c>
      <c r="C194" s="47"/>
      <c r="D194" s="46">
        <v>10</v>
      </c>
      <c r="E194" s="48">
        <v>5</v>
      </c>
      <c r="F194" s="48"/>
      <c r="G194" s="188"/>
      <c r="H194" s="189"/>
      <c r="I194" s="188"/>
      <c r="J194" s="189"/>
      <c r="K194" s="188"/>
      <c r="L194" s="190"/>
    </row>
    <row r="195" spans="1:12" ht="12.75" customHeight="1">
      <c r="A195" s="44">
        <v>4</v>
      </c>
      <c r="B195" s="45" t="s">
        <v>72</v>
      </c>
      <c r="C195" s="47"/>
      <c r="D195" s="46">
        <v>8</v>
      </c>
      <c r="E195" s="48">
        <v>5</v>
      </c>
      <c r="F195" s="48"/>
      <c r="G195" s="188"/>
      <c r="H195" s="189"/>
      <c r="I195" s="188"/>
      <c r="J195" s="189"/>
      <c r="K195" s="188"/>
      <c r="L195" s="190"/>
    </row>
    <row r="196" spans="1:12" ht="12.75" customHeight="1">
      <c r="A196" s="44">
        <v>5</v>
      </c>
      <c r="B196" s="45" t="s">
        <v>70</v>
      </c>
      <c r="C196" s="47"/>
      <c r="D196" s="46">
        <v>5</v>
      </c>
      <c r="E196" s="48">
        <v>5</v>
      </c>
      <c r="F196" s="48"/>
      <c r="G196" s="188"/>
      <c r="H196" s="189"/>
      <c r="I196" s="188"/>
      <c r="J196" s="189"/>
      <c r="K196" s="188"/>
      <c r="L196" s="190"/>
    </row>
    <row r="197" spans="1:12" ht="12.75" customHeight="1">
      <c r="A197" s="50">
        <v>6</v>
      </c>
      <c r="B197" s="51" t="s">
        <v>87</v>
      </c>
      <c r="C197" s="53"/>
      <c r="D197" s="52">
        <v>10</v>
      </c>
      <c r="E197" s="54">
        <v>4</v>
      </c>
      <c r="F197" s="54"/>
      <c r="G197" s="188"/>
      <c r="H197" s="189"/>
      <c r="I197" s="188"/>
      <c r="J197" s="189"/>
      <c r="K197" s="188"/>
      <c r="L197" s="190"/>
    </row>
    <row r="198" spans="3:12" ht="12.75" customHeight="1">
      <c r="C198" s="182"/>
      <c r="D198" s="180"/>
      <c r="E198" s="180"/>
      <c r="F198" s="180"/>
      <c r="G198" s="188"/>
      <c r="H198" s="189"/>
      <c r="I198" s="188"/>
      <c r="J198" s="189"/>
      <c r="K198" s="188"/>
      <c r="L198" s="190"/>
    </row>
    <row r="199" spans="1:12" ht="12.75" customHeight="1">
      <c r="A199" s="4" t="s">
        <v>101</v>
      </c>
      <c r="C199" s="216" t="s">
        <v>8</v>
      </c>
      <c r="D199" s="179" t="s">
        <v>6</v>
      </c>
      <c r="E199" s="179" t="s">
        <v>7</v>
      </c>
      <c r="F199" s="29" t="s">
        <v>9</v>
      </c>
      <c r="G199" s="188"/>
      <c r="H199" s="189"/>
      <c r="I199" s="188"/>
      <c r="J199" s="189"/>
      <c r="K199" s="188"/>
      <c r="L199" s="190"/>
    </row>
    <row r="200" spans="1:12" ht="12.75" customHeight="1">
      <c r="A200" s="26">
        <v>1</v>
      </c>
      <c r="B200" s="13" t="s">
        <v>107</v>
      </c>
      <c r="C200" s="192">
        <v>0.5</v>
      </c>
      <c r="D200" s="200">
        <v>5</v>
      </c>
      <c r="E200" s="191">
        <v>1</v>
      </c>
      <c r="F200" s="191">
        <f>Max!$B$3*C200</f>
        <v>100</v>
      </c>
      <c r="G200" s="188"/>
      <c r="H200" s="189"/>
      <c r="I200" s="188">
        <f aca="true" t="shared" si="11" ref="I200:I205">D200*E200</f>
        <v>5</v>
      </c>
      <c r="J200" s="189">
        <f aca="true" t="shared" si="12" ref="J200:J205">F200*I200</f>
        <v>500</v>
      </c>
      <c r="K200" s="188"/>
      <c r="L200" s="190"/>
    </row>
    <row r="201" spans="1:12" ht="12.75" customHeight="1">
      <c r="A201" s="26"/>
      <c r="B201" s="13"/>
      <c r="C201" s="192">
        <v>0.6</v>
      </c>
      <c r="D201" s="200">
        <v>4</v>
      </c>
      <c r="E201" s="191">
        <v>1</v>
      </c>
      <c r="F201" s="191">
        <f>Max!$B$3*C201</f>
        <v>120</v>
      </c>
      <c r="G201" s="188"/>
      <c r="H201" s="189"/>
      <c r="I201" s="188">
        <f t="shared" si="11"/>
        <v>4</v>
      </c>
      <c r="J201" s="189">
        <f t="shared" si="12"/>
        <v>480</v>
      </c>
      <c r="K201" s="188"/>
      <c r="L201" s="190"/>
    </row>
    <row r="202" spans="1:12" ht="12.75" customHeight="1">
      <c r="A202" s="26"/>
      <c r="B202" s="13"/>
      <c r="C202" s="192">
        <v>0.7</v>
      </c>
      <c r="D202" s="200">
        <v>3</v>
      </c>
      <c r="E202" s="191">
        <v>2</v>
      </c>
      <c r="F202" s="191">
        <f>Max!$B$3*C202</f>
        <v>140</v>
      </c>
      <c r="G202" s="188"/>
      <c r="H202" s="189"/>
      <c r="I202" s="188">
        <f t="shared" si="11"/>
        <v>6</v>
      </c>
      <c r="J202" s="189">
        <f t="shared" si="12"/>
        <v>840</v>
      </c>
      <c r="K202" s="188"/>
      <c r="L202" s="190"/>
    </row>
    <row r="203" spans="1:12" ht="12.75" customHeight="1">
      <c r="A203" s="26"/>
      <c r="B203" s="13"/>
      <c r="C203" s="192">
        <v>0.8</v>
      </c>
      <c r="D203" s="200">
        <v>2</v>
      </c>
      <c r="E203" s="191">
        <v>2</v>
      </c>
      <c r="F203" s="191">
        <f>Max!$B$3*C203</f>
        <v>160</v>
      </c>
      <c r="G203" s="188"/>
      <c r="H203" s="189"/>
      <c r="I203" s="188">
        <f t="shared" si="11"/>
        <v>4</v>
      </c>
      <c r="J203" s="189">
        <f t="shared" si="12"/>
        <v>640</v>
      </c>
      <c r="K203" s="188"/>
      <c r="L203" s="190"/>
    </row>
    <row r="204" spans="1:12" ht="12.75" customHeight="1">
      <c r="A204" s="26"/>
      <c r="B204" s="13"/>
      <c r="C204" s="192">
        <v>0.9</v>
      </c>
      <c r="D204" s="200">
        <v>1</v>
      </c>
      <c r="E204" s="191">
        <v>3</v>
      </c>
      <c r="F204" s="191">
        <f>Max!$B$3*C204</f>
        <v>180</v>
      </c>
      <c r="G204" s="188"/>
      <c r="H204" s="189"/>
      <c r="I204" s="188">
        <f t="shared" si="11"/>
        <v>3</v>
      </c>
      <c r="J204" s="189">
        <f t="shared" si="12"/>
        <v>540</v>
      </c>
      <c r="K204" s="188"/>
      <c r="L204" s="190"/>
    </row>
    <row r="205" spans="1:12" ht="12.75" customHeight="1">
      <c r="A205" s="26"/>
      <c r="B205" s="13"/>
      <c r="C205" s="192">
        <v>0.8</v>
      </c>
      <c r="D205" s="200">
        <v>2</v>
      </c>
      <c r="E205" s="191">
        <v>2</v>
      </c>
      <c r="F205" s="191">
        <f>Max!$B$3*C205</f>
        <v>160</v>
      </c>
      <c r="G205" s="188"/>
      <c r="H205" s="189"/>
      <c r="I205" s="188">
        <f t="shared" si="11"/>
        <v>4</v>
      </c>
      <c r="J205" s="189">
        <f t="shared" si="12"/>
        <v>640</v>
      </c>
      <c r="K205" s="188"/>
      <c r="L205" s="190"/>
    </row>
    <row r="206" spans="1:12" ht="12.75" customHeight="1">
      <c r="A206" s="28">
        <v>2</v>
      </c>
      <c r="B206" s="21" t="s">
        <v>11</v>
      </c>
      <c r="C206" s="196">
        <v>0.5</v>
      </c>
      <c r="D206" s="201">
        <v>3</v>
      </c>
      <c r="E206" s="195">
        <v>1</v>
      </c>
      <c r="F206" s="195">
        <f>Max!$B$4*C206</f>
        <v>110</v>
      </c>
      <c r="G206" s="188"/>
      <c r="H206" s="189"/>
      <c r="I206" s="188"/>
      <c r="J206" s="189"/>
      <c r="K206" s="188">
        <f>D206*E206</f>
        <v>3</v>
      </c>
      <c r="L206" s="190">
        <f>F206*K206</f>
        <v>330</v>
      </c>
    </row>
    <row r="207" spans="1:12" ht="12.75" customHeight="1">
      <c r="A207" s="28"/>
      <c r="B207" s="21"/>
      <c r="C207" s="196">
        <v>0.6</v>
      </c>
      <c r="D207" s="201">
        <v>3</v>
      </c>
      <c r="E207" s="195">
        <v>1</v>
      </c>
      <c r="F207" s="195">
        <f>Max!$B$4*C207</f>
        <v>132</v>
      </c>
      <c r="G207" s="188"/>
      <c r="H207" s="189"/>
      <c r="I207" s="188"/>
      <c r="J207" s="189"/>
      <c r="K207" s="188">
        <f>D207*E207</f>
        <v>3</v>
      </c>
      <c r="L207" s="190">
        <f>F207*K207</f>
        <v>396</v>
      </c>
    </row>
    <row r="208" spans="1:12" ht="12.75" customHeight="1">
      <c r="A208" s="28"/>
      <c r="B208" s="21"/>
      <c r="C208" s="196">
        <v>0.7</v>
      </c>
      <c r="D208" s="201">
        <v>3</v>
      </c>
      <c r="E208" s="195">
        <v>2</v>
      </c>
      <c r="F208" s="195">
        <f>Max!$B$4*C208</f>
        <v>154</v>
      </c>
      <c r="G208" s="188"/>
      <c r="H208" s="189"/>
      <c r="I208" s="188"/>
      <c r="J208" s="189"/>
      <c r="K208" s="188">
        <f>D208*E208</f>
        <v>6</v>
      </c>
      <c r="L208" s="190">
        <f>F208*K208</f>
        <v>924</v>
      </c>
    </row>
    <row r="209" spans="1:12" ht="12.75" customHeight="1">
      <c r="A209" s="28"/>
      <c r="B209" s="21"/>
      <c r="C209" s="196">
        <v>0.8</v>
      </c>
      <c r="D209" s="201">
        <v>2</v>
      </c>
      <c r="E209" s="195">
        <v>2</v>
      </c>
      <c r="F209" s="195">
        <f>Max!$B$4*C209</f>
        <v>176</v>
      </c>
      <c r="G209" s="188"/>
      <c r="H209" s="189"/>
      <c r="I209" s="188"/>
      <c r="J209" s="189"/>
      <c r="K209" s="188">
        <f>D209*E209</f>
        <v>4</v>
      </c>
      <c r="L209" s="190">
        <f>F209*K209</f>
        <v>704</v>
      </c>
    </row>
    <row r="210" spans="1:12" ht="12.75" customHeight="1">
      <c r="A210" s="28"/>
      <c r="B210" s="21"/>
      <c r="C210" s="196">
        <v>0.9</v>
      </c>
      <c r="D210" s="201">
        <v>1</v>
      </c>
      <c r="E210" s="195">
        <v>2</v>
      </c>
      <c r="F210" s="195">
        <f>Max!$B$4*C210</f>
        <v>198</v>
      </c>
      <c r="G210" s="188"/>
      <c r="H210" s="189"/>
      <c r="I210" s="188"/>
      <c r="J210" s="189"/>
      <c r="K210" s="188">
        <f>D210*E210</f>
        <v>2</v>
      </c>
      <c r="L210" s="190">
        <f>F210*K210</f>
        <v>396</v>
      </c>
    </row>
    <row r="211" spans="1:12" s="209" customFormat="1" ht="12.75" customHeight="1">
      <c r="A211" s="44">
        <v>3</v>
      </c>
      <c r="B211" s="45" t="s">
        <v>73</v>
      </c>
      <c r="C211" s="198"/>
      <c r="D211" s="205">
        <v>10</v>
      </c>
      <c r="E211" s="199">
        <v>5</v>
      </c>
      <c r="F211" s="199"/>
      <c r="G211" s="206"/>
      <c r="H211" s="207"/>
      <c r="I211" s="206"/>
      <c r="J211" s="207"/>
      <c r="K211" s="206"/>
      <c r="L211" s="208"/>
    </row>
    <row r="212" spans="1:12" s="209" customFormat="1" ht="12.75" customHeight="1">
      <c r="A212" s="44">
        <v>4</v>
      </c>
      <c r="B212" s="45" t="s">
        <v>86</v>
      </c>
      <c r="C212" s="198"/>
      <c r="D212" s="205">
        <v>5</v>
      </c>
      <c r="E212" s="199">
        <v>6</v>
      </c>
      <c r="F212" s="199"/>
      <c r="G212" s="206"/>
      <c r="H212" s="207"/>
      <c r="I212" s="206"/>
      <c r="J212" s="207"/>
      <c r="K212" s="206"/>
      <c r="L212" s="208"/>
    </row>
    <row r="213" spans="1:12" ht="12.75" customHeight="1">
      <c r="A213" s="27">
        <v>5</v>
      </c>
      <c r="B213" s="17" t="s">
        <v>10</v>
      </c>
      <c r="C213" s="194"/>
      <c r="D213" s="202">
        <v>10</v>
      </c>
      <c r="E213" s="193">
        <v>3</v>
      </c>
      <c r="F213" s="193"/>
      <c r="G213" s="188"/>
      <c r="H213" s="189"/>
      <c r="I213" s="188"/>
      <c r="J213" s="189"/>
      <c r="K213" s="188"/>
      <c r="L213" s="190"/>
    </row>
    <row r="214" spans="3:12" ht="12.75" customHeight="1">
      <c r="C214" s="182"/>
      <c r="D214" s="180"/>
      <c r="E214" s="180"/>
      <c r="F214" s="180"/>
      <c r="G214" s="188"/>
      <c r="H214" s="189"/>
      <c r="I214" s="188"/>
      <c r="J214" s="189"/>
      <c r="K214" s="188"/>
      <c r="L214" s="190"/>
    </row>
    <row r="215" spans="1:12" ht="12.75" customHeight="1">
      <c r="A215" s="4" t="s">
        <v>102</v>
      </c>
      <c r="C215" s="216" t="s">
        <v>8</v>
      </c>
      <c r="D215" s="179" t="s">
        <v>6</v>
      </c>
      <c r="E215" s="179" t="s">
        <v>7</v>
      </c>
      <c r="F215" s="29" t="s">
        <v>9</v>
      </c>
      <c r="G215" s="188"/>
      <c r="H215" s="189"/>
      <c r="I215" s="188"/>
      <c r="J215" s="189"/>
      <c r="K215" s="188"/>
      <c r="L215" s="190"/>
    </row>
    <row r="216" spans="1:12" ht="12.75" customHeight="1">
      <c r="A216" s="25">
        <v>1</v>
      </c>
      <c r="B216" s="9" t="s">
        <v>4</v>
      </c>
      <c r="C216" s="184">
        <v>0.5</v>
      </c>
      <c r="D216" s="203">
        <v>5</v>
      </c>
      <c r="E216" s="183">
        <v>1</v>
      </c>
      <c r="F216" s="183">
        <f>Max!$B$2*C216</f>
        <v>105</v>
      </c>
      <c r="G216" s="188">
        <f>D216*E216</f>
        <v>5</v>
      </c>
      <c r="H216" s="189">
        <f>F216*G216</f>
        <v>525</v>
      </c>
      <c r="I216" s="188"/>
      <c r="J216" s="189"/>
      <c r="K216" s="188"/>
      <c r="L216" s="190"/>
    </row>
    <row r="217" spans="1:12" ht="12.75" customHeight="1">
      <c r="A217" s="25"/>
      <c r="B217" s="9"/>
      <c r="C217" s="184">
        <v>0.6</v>
      </c>
      <c r="D217" s="203">
        <v>4</v>
      </c>
      <c r="E217" s="183">
        <v>1</v>
      </c>
      <c r="F217" s="183">
        <f>Max!$B$2*C217</f>
        <v>126</v>
      </c>
      <c r="G217" s="188">
        <f>D217*E217</f>
        <v>4</v>
      </c>
      <c r="H217" s="189">
        <f>F217*G217</f>
        <v>504</v>
      </c>
      <c r="I217" s="188"/>
      <c r="J217" s="189"/>
      <c r="K217" s="188"/>
      <c r="L217" s="190"/>
    </row>
    <row r="218" spans="1:12" ht="12.75" customHeight="1">
      <c r="A218" s="25"/>
      <c r="B218" s="9"/>
      <c r="C218" s="184">
        <v>0.7</v>
      </c>
      <c r="D218" s="203">
        <v>3</v>
      </c>
      <c r="E218" s="183">
        <v>2</v>
      </c>
      <c r="F218" s="183">
        <f>Max!$B$2*C218</f>
        <v>147</v>
      </c>
      <c r="G218" s="188">
        <f>D218*E218</f>
        <v>6</v>
      </c>
      <c r="H218" s="189">
        <f>F218*G218</f>
        <v>882</v>
      </c>
      <c r="I218" s="188"/>
      <c r="J218" s="189"/>
      <c r="K218" s="188"/>
      <c r="L218" s="190"/>
    </row>
    <row r="219" spans="1:12" ht="12.75" customHeight="1">
      <c r="A219" s="25"/>
      <c r="B219" s="9"/>
      <c r="C219" s="184">
        <v>0.8</v>
      </c>
      <c r="D219" s="203">
        <v>3</v>
      </c>
      <c r="E219" s="183">
        <v>5</v>
      </c>
      <c r="F219" s="183">
        <f>Max!$B$2*C219</f>
        <v>168</v>
      </c>
      <c r="G219" s="188">
        <f>D219*E219</f>
        <v>15</v>
      </c>
      <c r="H219" s="189">
        <f>F219*G219</f>
        <v>2520</v>
      </c>
      <c r="I219" s="188"/>
      <c r="J219" s="189"/>
      <c r="K219" s="188"/>
      <c r="L219" s="190"/>
    </row>
    <row r="220" spans="1:12" ht="12.75" customHeight="1">
      <c r="A220" s="26">
        <v>2</v>
      </c>
      <c r="B220" s="13" t="s">
        <v>107</v>
      </c>
      <c r="C220" s="192">
        <v>0.55</v>
      </c>
      <c r="D220" s="200">
        <v>5</v>
      </c>
      <c r="E220" s="191">
        <v>1</v>
      </c>
      <c r="F220" s="191">
        <f>Max!$B$3*C220</f>
        <v>110.00000000000001</v>
      </c>
      <c r="G220" s="188"/>
      <c r="H220" s="189"/>
      <c r="I220" s="188">
        <f>D220*E220</f>
        <v>5</v>
      </c>
      <c r="J220" s="189">
        <f>F220*I220</f>
        <v>550.0000000000001</v>
      </c>
      <c r="K220" s="188"/>
      <c r="L220" s="190"/>
    </row>
    <row r="221" spans="1:12" ht="12.75" customHeight="1">
      <c r="A221" s="26"/>
      <c r="B221" s="13"/>
      <c r="C221" s="192">
        <v>0.65</v>
      </c>
      <c r="D221" s="200">
        <v>5</v>
      </c>
      <c r="E221" s="191">
        <v>1</v>
      </c>
      <c r="F221" s="191">
        <f>Max!$B$3*C221</f>
        <v>130</v>
      </c>
      <c r="G221" s="188"/>
      <c r="H221" s="189"/>
      <c r="I221" s="188">
        <f>D221*E221</f>
        <v>5</v>
      </c>
      <c r="J221" s="189">
        <f>F221*I221</f>
        <v>650</v>
      </c>
      <c r="K221" s="188"/>
      <c r="L221" s="190"/>
    </row>
    <row r="222" spans="1:12" ht="12.75" customHeight="1">
      <c r="A222" s="26"/>
      <c r="B222" s="13"/>
      <c r="C222" s="192">
        <v>0.75</v>
      </c>
      <c r="D222" s="200">
        <v>4</v>
      </c>
      <c r="E222" s="191">
        <v>5</v>
      </c>
      <c r="F222" s="191">
        <f>Max!$B$3*C222</f>
        <v>150</v>
      </c>
      <c r="G222" s="188"/>
      <c r="H222" s="189"/>
      <c r="I222" s="188">
        <f>D222*E222</f>
        <v>20</v>
      </c>
      <c r="J222" s="189">
        <f>F222*I222</f>
        <v>3000</v>
      </c>
      <c r="K222" s="188"/>
      <c r="L222" s="190"/>
    </row>
    <row r="223" spans="1:12" ht="12.75" customHeight="1">
      <c r="A223" s="27">
        <v>3</v>
      </c>
      <c r="B223" s="17" t="s">
        <v>73</v>
      </c>
      <c r="C223" s="194"/>
      <c r="D223" s="202">
        <v>10</v>
      </c>
      <c r="E223" s="193">
        <v>5</v>
      </c>
      <c r="F223" s="193"/>
      <c r="G223" s="188"/>
      <c r="H223" s="189"/>
      <c r="I223" s="188"/>
      <c r="J223" s="189"/>
      <c r="K223" s="188"/>
      <c r="L223" s="190"/>
    </row>
    <row r="224" spans="1:12" ht="12.75" customHeight="1">
      <c r="A224" s="44">
        <v>4</v>
      </c>
      <c r="B224" s="45" t="s">
        <v>72</v>
      </c>
      <c r="C224" s="47"/>
      <c r="D224" s="46">
        <v>8</v>
      </c>
      <c r="E224" s="48">
        <v>5</v>
      </c>
      <c r="F224" s="48"/>
      <c r="G224" s="188"/>
      <c r="H224" s="189"/>
      <c r="I224" s="188"/>
      <c r="J224" s="189"/>
      <c r="K224" s="188"/>
      <c r="L224" s="190"/>
    </row>
    <row r="225" spans="1:12" ht="12.75" customHeight="1">
      <c r="A225" s="25">
        <v>5</v>
      </c>
      <c r="B225" s="9" t="s">
        <v>4</v>
      </c>
      <c r="C225" s="184">
        <v>0.5</v>
      </c>
      <c r="D225" s="203">
        <v>5</v>
      </c>
      <c r="E225" s="183">
        <v>1</v>
      </c>
      <c r="F225" s="183">
        <f>Max!$B$2*C225</f>
        <v>105</v>
      </c>
      <c r="G225" s="188">
        <f>D225*E225</f>
        <v>5</v>
      </c>
      <c r="H225" s="189">
        <f>F225*G225</f>
        <v>525</v>
      </c>
      <c r="I225" s="188"/>
      <c r="J225" s="189"/>
      <c r="K225" s="188"/>
      <c r="L225" s="190"/>
    </row>
    <row r="226" spans="1:12" ht="12.75" customHeight="1">
      <c r="A226" s="25"/>
      <c r="B226" s="9"/>
      <c r="C226" s="184">
        <v>0.6</v>
      </c>
      <c r="D226" s="203">
        <v>5</v>
      </c>
      <c r="E226" s="183">
        <v>1</v>
      </c>
      <c r="F226" s="183">
        <f>Max!$B$2*C226</f>
        <v>126</v>
      </c>
      <c r="G226" s="188">
        <f>D226*E226</f>
        <v>5</v>
      </c>
      <c r="H226" s="189">
        <f>F226*G226</f>
        <v>630</v>
      </c>
      <c r="I226" s="188"/>
      <c r="J226" s="189"/>
      <c r="K226" s="188"/>
      <c r="L226" s="190"/>
    </row>
    <row r="227" spans="1:12" ht="12.75" customHeight="1">
      <c r="A227" s="25"/>
      <c r="B227" s="9"/>
      <c r="C227" s="184">
        <v>0.7</v>
      </c>
      <c r="D227" s="203">
        <v>5</v>
      </c>
      <c r="E227" s="183">
        <v>4</v>
      </c>
      <c r="F227" s="183">
        <f>Max!$B$2*C227</f>
        <v>147</v>
      </c>
      <c r="G227" s="188">
        <f>D227*E227</f>
        <v>20</v>
      </c>
      <c r="H227" s="189">
        <f>F227*G227</f>
        <v>2940</v>
      </c>
      <c r="I227" s="188"/>
      <c r="J227" s="189"/>
      <c r="K227" s="188"/>
      <c r="L227" s="190"/>
    </row>
    <row r="228" spans="1:12" ht="12.75" customHeight="1">
      <c r="A228" s="44">
        <v>6</v>
      </c>
      <c r="B228" s="45" t="s">
        <v>88</v>
      </c>
      <c r="C228" s="47"/>
      <c r="D228" s="46">
        <v>5</v>
      </c>
      <c r="E228" s="48">
        <v>5</v>
      </c>
      <c r="F228" s="48"/>
      <c r="G228" s="188"/>
      <c r="H228" s="189"/>
      <c r="I228" s="188"/>
      <c r="J228" s="189"/>
      <c r="K228" s="188"/>
      <c r="L228" s="190"/>
    </row>
    <row r="229" spans="3:12" ht="12.75" customHeight="1">
      <c r="C229" s="7"/>
      <c r="D229" s="29"/>
      <c r="E229" s="29"/>
      <c r="F229" s="29"/>
      <c r="G229" s="188"/>
      <c r="H229" s="189"/>
      <c r="I229" s="188"/>
      <c r="J229" s="189"/>
      <c r="K229" s="188"/>
      <c r="L229" s="190"/>
    </row>
    <row r="230" spans="3:13" ht="12.75" customHeight="1">
      <c r="C230" s="182"/>
      <c r="D230" s="180"/>
      <c r="E230" s="180"/>
      <c r="F230" s="180"/>
      <c r="G230" s="179">
        <f aca="true" t="shared" si="13" ref="G230:L230">SUM(G183:G229)</f>
        <v>86</v>
      </c>
      <c r="H230" s="179">
        <f t="shared" si="13"/>
        <v>12348</v>
      </c>
      <c r="I230" s="179">
        <f t="shared" si="13"/>
        <v>85</v>
      </c>
      <c r="J230" s="179">
        <f t="shared" si="13"/>
        <v>11980</v>
      </c>
      <c r="K230" s="179">
        <f t="shared" si="13"/>
        <v>18</v>
      </c>
      <c r="L230" s="179">
        <f t="shared" si="13"/>
        <v>2750</v>
      </c>
      <c r="M230" s="176"/>
    </row>
    <row r="231" spans="3:12" ht="12.75" customHeight="1">
      <c r="C231" s="182"/>
      <c r="D231" s="180"/>
      <c r="E231" s="180"/>
      <c r="F231" s="180"/>
      <c r="G231" s="180"/>
      <c r="H231" s="180"/>
      <c r="I231" s="180"/>
      <c r="J231" s="180"/>
      <c r="K231" s="180"/>
      <c r="L231" s="181"/>
    </row>
    <row r="232" spans="3:12" ht="12.75" customHeight="1">
      <c r="C232" s="182"/>
      <c r="D232" s="180"/>
      <c r="E232" s="180"/>
      <c r="F232" s="180"/>
      <c r="G232" s="180"/>
      <c r="H232" s="180"/>
      <c r="I232" s="180"/>
      <c r="J232" s="180"/>
      <c r="K232" s="180"/>
      <c r="L232" s="181"/>
    </row>
    <row r="233" spans="3:13" ht="12.75" customHeight="1">
      <c r="C233" s="182"/>
      <c r="D233" s="180"/>
      <c r="E233" s="180"/>
      <c r="F233" s="180"/>
      <c r="G233" s="179">
        <f aca="true" t="shared" si="14" ref="G233:L233">SUM(G230+G180+G119+G66)</f>
        <v>389</v>
      </c>
      <c r="H233" s="179">
        <f t="shared" si="14"/>
        <v>55083</v>
      </c>
      <c r="I233" s="179">
        <f t="shared" si="14"/>
        <v>592</v>
      </c>
      <c r="J233" s="179">
        <f t="shared" si="14"/>
        <v>78900</v>
      </c>
      <c r="K233" s="179">
        <f t="shared" si="14"/>
        <v>155</v>
      </c>
      <c r="L233" s="179">
        <f t="shared" si="14"/>
        <v>23859</v>
      </c>
      <c r="M233" s="176"/>
    </row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</sheetData>
  <sheetProtection/>
  <printOptions/>
  <pageMargins left="0.75" right="0.75" top="1" bottom="1" header="0.4921259845" footer="0.4921259845"/>
  <pageSetup fitToHeight="1" fitToWidth="1" horizontalDpi="300" verticalDpi="300" orientation="portrait" paperSize="9" scale="6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125" style="4" customWidth="1"/>
    <col min="2" max="2" width="24.25390625" style="8" customWidth="1"/>
    <col min="3" max="3" width="11.25390625" style="1" customWidth="1"/>
    <col min="4" max="4" width="10.75390625" style="3" customWidth="1"/>
    <col min="5" max="5" width="9.125" style="2" customWidth="1"/>
    <col min="6" max="6" width="14.125" style="33" customWidth="1"/>
    <col min="7" max="12" width="0" style="61" hidden="1" customWidth="1"/>
  </cols>
  <sheetData>
    <row r="1" spans="2:6" ht="12.75" customHeight="1">
      <c r="B1" s="197" t="s">
        <v>2</v>
      </c>
      <c r="C1" s="174"/>
      <c r="D1" s="174"/>
      <c r="E1" s="174"/>
      <c r="F1" s="174"/>
    </row>
    <row r="2" spans="2:8" ht="12.75" customHeight="1">
      <c r="B2" s="39" t="s">
        <v>94</v>
      </c>
      <c r="C2" s="37"/>
      <c r="D2" s="35"/>
      <c r="E2" s="36"/>
      <c r="F2" s="38"/>
      <c r="G2" s="212"/>
      <c r="H2" s="212"/>
    </row>
    <row r="3" spans="2:8" ht="12.75" customHeight="1">
      <c r="B3" s="39"/>
      <c r="C3" s="37"/>
      <c r="D3" s="40"/>
      <c r="E3" s="41"/>
      <c r="F3" s="38"/>
      <c r="G3" s="212"/>
      <c r="H3" s="212"/>
    </row>
    <row r="4" spans="1:6" ht="12.75" customHeight="1">
      <c r="A4" s="42"/>
      <c r="B4" s="42"/>
      <c r="C4" s="42"/>
      <c r="D4" s="43"/>
      <c r="E4" s="42"/>
      <c r="F4" s="42"/>
    </row>
    <row r="5" spans="1:2" ht="12.75" customHeight="1">
      <c r="A5" s="4" t="s">
        <v>5</v>
      </c>
      <c r="B5" s="4"/>
    </row>
    <row r="6" spans="1:6" ht="12.75" customHeight="1">
      <c r="A6" s="4" t="s">
        <v>100</v>
      </c>
      <c r="C6" s="7" t="s">
        <v>8</v>
      </c>
      <c r="D6" s="5" t="s">
        <v>6</v>
      </c>
      <c r="E6" s="6" t="s">
        <v>7</v>
      </c>
      <c r="F6" s="29" t="s">
        <v>9</v>
      </c>
    </row>
    <row r="7" spans="1:8" ht="12.75" customHeight="1">
      <c r="A7" s="25">
        <v>1</v>
      </c>
      <c r="B7" s="9" t="s">
        <v>4</v>
      </c>
      <c r="C7" s="12">
        <v>0.5</v>
      </c>
      <c r="D7" s="11">
        <v>3</v>
      </c>
      <c r="E7" s="11">
        <v>1</v>
      </c>
      <c r="F7" s="30">
        <f>Max!$B$2*C7</f>
        <v>105</v>
      </c>
      <c r="G7" s="3">
        <f>D7*E7</f>
        <v>3</v>
      </c>
      <c r="H7" s="3">
        <f>G7*F7</f>
        <v>315</v>
      </c>
    </row>
    <row r="8" spans="1:8" ht="12.75" customHeight="1">
      <c r="A8" s="25"/>
      <c r="B8" s="9"/>
      <c r="C8" s="12">
        <v>0.6</v>
      </c>
      <c r="D8" s="11">
        <v>3</v>
      </c>
      <c r="E8" s="11">
        <v>1</v>
      </c>
      <c r="F8" s="30">
        <f>Max!$B$2*C8</f>
        <v>126</v>
      </c>
      <c r="G8" s="3">
        <f>D8*E8</f>
        <v>3</v>
      </c>
      <c r="H8" s="3">
        <f>G8*F8</f>
        <v>378</v>
      </c>
    </row>
    <row r="9" spans="1:8" ht="12.75" customHeight="1">
      <c r="A9" s="25"/>
      <c r="B9" s="9"/>
      <c r="C9" s="12">
        <v>0.7</v>
      </c>
      <c r="D9" s="11">
        <v>3</v>
      </c>
      <c r="E9" s="11">
        <v>2</v>
      </c>
      <c r="F9" s="30">
        <f>Max!$B$2*C9</f>
        <v>147</v>
      </c>
      <c r="G9" s="3">
        <f>D9*E9</f>
        <v>6</v>
      </c>
      <c r="H9" s="3">
        <f>G9*F9</f>
        <v>882</v>
      </c>
    </row>
    <row r="10" spans="1:8" ht="12.75" customHeight="1">
      <c r="A10" s="25"/>
      <c r="B10" s="9"/>
      <c r="C10" s="12">
        <v>0.75</v>
      </c>
      <c r="D10" s="11">
        <v>2</v>
      </c>
      <c r="E10" s="11">
        <v>3</v>
      </c>
      <c r="F10" s="30">
        <f>Max!$B$2*C10</f>
        <v>157.5</v>
      </c>
      <c r="G10" s="3">
        <f>D10*E10</f>
        <v>6</v>
      </c>
      <c r="H10" s="3">
        <f>G10*F10</f>
        <v>945</v>
      </c>
    </row>
    <row r="11" spans="1:10" ht="12.75" customHeight="1">
      <c r="A11" s="26">
        <v>2</v>
      </c>
      <c r="B11" s="13" t="s">
        <v>107</v>
      </c>
      <c r="C11" s="16">
        <v>0.5</v>
      </c>
      <c r="D11" s="15">
        <v>3</v>
      </c>
      <c r="E11" s="15">
        <v>1</v>
      </c>
      <c r="F11" s="31">
        <f>Max!$B$3*C11</f>
        <v>100</v>
      </c>
      <c r="I11" s="3">
        <f>D11*E11</f>
        <v>3</v>
      </c>
      <c r="J11" s="3">
        <f>I11*F11</f>
        <v>300</v>
      </c>
    </row>
    <row r="12" spans="1:10" ht="12.75" customHeight="1">
      <c r="A12" s="26"/>
      <c r="B12" s="13"/>
      <c r="C12" s="16">
        <v>0.6</v>
      </c>
      <c r="D12" s="15">
        <v>3</v>
      </c>
      <c r="E12" s="15">
        <v>1</v>
      </c>
      <c r="F12" s="31">
        <f>Max!$B$3*C12</f>
        <v>120</v>
      </c>
      <c r="I12" s="3">
        <f>D12*E12</f>
        <v>3</v>
      </c>
      <c r="J12" s="3">
        <f>I12*F12</f>
        <v>360</v>
      </c>
    </row>
    <row r="13" spans="1:10" ht="12.75" customHeight="1">
      <c r="A13" s="26"/>
      <c r="B13" s="13"/>
      <c r="C13" s="16">
        <v>0.7</v>
      </c>
      <c r="D13" s="15">
        <v>3</v>
      </c>
      <c r="E13" s="15">
        <v>2</v>
      </c>
      <c r="F13" s="31">
        <f>Max!$B$3*C13</f>
        <v>140</v>
      </c>
      <c r="I13" s="3">
        <f>D13*E13</f>
        <v>6</v>
      </c>
      <c r="J13" s="3">
        <f>I13*F13</f>
        <v>840</v>
      </c>
    </row>
    <row r="14" spans="1:10" ht="12.75" customHeight="1">
      <c r="A14" s="26"/>
      <c r="B14" s="13"/>
      <c r="C14" s="16">
        <v>0.75</v>
      </c>
      <c r="D14" s="15">
        <v>2</v>
      </c>
      <c r="E14" s="15">
        <v>3</v>
      </c>
      <c r="F14" s="31">
        <f>Max!$B$3*C14</f>
        <v>150</v>
      </c>
      <c r="I14" s="3">
        <f>D14*E14</f>
        <v>6</v>
      </c>
      <c r="J14" s="3">
        <f>I14*F14</f>
        <v>900</v>
      </c>
    </row>
    <row r="15" spans="1:6" ht="12.75" customHeight="1">
      <c r="A15" s="50">
        <v>3</v>
      </c>
      <c r="B15" s="51" t="s">
        <v>10</v>
      </c>
      <c r="C15" s="53"/>
      <c r="D15" s="52">
        <v>10</v>
      </c>
      <c r="E15" s="52">
        <v>3</v>
      </c>
      <c r="F15" s="54"/>
    </row>
    <row r="16" ht="12.75" customHeight="1"/>
    <row r="17" spans="1:6" ht="12.75" customHeight="1">
      <c r="A17" s="4" t="s">
        <v>101</v>
      </c>
      <c r="C17" s="7" t="s">
        <v>8</v>
      </c>
      <c r="D17" s="5" t="s">
        <v>6</v>
      </c>
      <c r="E17" s="6" t="s">
        <v>7</v>
      </c>
      <c r="F17" s="29" t="s">
        <v>9</v>
      </c>
    </row>
    <row r="18" spans="1:8" ht="12.75" customHeight="1">
      <c r="A18" s="25">
        <v>1</v>
      </c>
      <c r="B18" s="9" t="s">
        <v>4</v>
      </c>
      <c r="C18" s="12">
        <v>0.5</v>
      </c>
      <c r="D18" s="11">
        <v>3</v>
      </c>
      <c r="E18" s="11">
        <v>1</v>
      </c>
      <c r="F18" s="30">
        <f>Max!$B$2*C18</f>
        <v>105</v>
      </c>
      <c r="G18" s="3">
        <f>D18*E18</f>
        <v>3</v>
      </c>
      <c r="H18" s="3">
        <f>G18*F18</f>
        <v>315</v>
      </c>
    </row>
    <row r="19" spans="1:8" ht="12.75" customHeight="1">
      <c r="A19" s="25"/>
      <c r="B19" s="9"/>
      <c r="C19" s="12">
        <v>0.6</v>
      </c>
      <c r="D19" s="11">
        <v>3</v>
      </c>
      <c r="E19" s="11">
        <v>2</v>
      </c>
      <c r="F19" s="30">
        <f>Max!$B$2*C19</f>
        <v>126</v>
      </c>
      <c r="G19" s="3">
        <f>D19*E19</f>
        <v>6</v>
      </c>
      <c r="H19" s="3">
        <f>G19*F19</f>
        <v>756</v>
      </c>
    </row>
    <row r="20" spans="1:8" ht="12.75" customHeight="1">
      <c r="A20" s="25"/>
      <c r="B20" s="9"/>
      <c r="C20" s="12">
        <v>0.7</v>
      </c>
      <c r="D20" s="11">
        <v>2</v>
      </c>
      <c r="E20" s="11">
        <v>2</v>
      </c>
      <c r="F20" s="30">
        <f>Max!$B$2*C20</f>
        <v>147</v>
      </c>
      <c r="G20" s="3">
        <f>D20*E20</f>
        <v>4</v>
      </c>
      <c r="H20" s="3">
        <f>G20*F20</f>
        <v>588</v>
      </c>
    </row>
    <row r="21" spans="1:8" ht="12.75" customHeight="1">
      <c r="A21" s="25"/>
      <c r="B21" s="9"/>
      <c r="C21" s="12">
        <v>0.8</v>
      </c>
      <c r="D21" s="11">
        <v>2</v>
      </c>
      <c r="E21" s="11">
        <v>1</v>
      </c>
      <c r="F21" s="30">
        <f>Max!$B$2*C21</f>
        <v>168</v>
      </c>
      <c r="G21" s="3">
        <f>D21*E21</f>
        <v>2</v>
      </c>
      <c r="H21" s="3">
        <f>G21*F21</f>
        <v>336</v>
      </c>
    </row>
    <row r="22" spans="1:8" ht="12.75" customHeight="1">
      <c r="A22" s="25"/>
      <c r="B22" s="9"/>
      <c r="C22" s="12">
        <v>0.9</v>
      </c>
      <c r="D22" s="11">
        <v>1</v>
      </c>
      <c r="E22" s="11">
        <v>1</v>
      </c>
      <c r="F22" s="30">
        <f>Max!$B$2*C22</f>
        <v>189</v>
      </c>
      <c r="G22" s="3">
        <f>D22*E22</f>
        <v>1</v>
      </c>
      <c r="H22" s="3">
        <f>G22*F22</f>
        <v>189</v>
      </c>
    </row>
    <row r="23" spans="1:8" ht="12.75" customHeight="1">
      <c r="A23" s="25"/>
      <c r="B23" s="9"/>
      <c r="C23" s="12" t="s">
        <v>97</v>
      </c>
      <c r="D23" s="11">
        <v>1</v>
      </c>
      <c r="E23" s="10" t="s">
        <v>19</v>
      </c>
      <c r="F23" s="11" t="str">
        <f>Max!$B$2*MID(C23,1,1)&amp;"-"&amp;Max!$B$2*MID(C23,6,7)</f>
        <v>210-220,5</v>
      </c>
      <c r="G23" s="2">
        <f>2</f>
        <v>2</v>
      </c>
      <c r="H23" s="2">
        <f>Max!B2*2*1</f>
        <v>420</v>
      </c>
    </row>
    <row r="24" spans="1:10" ht="12.75" customHeight="1">
      <c r="A24" s="26">
        <v>2</v>
      </c>
      <c r="B24" s="13" t="s">
        <v>107</v>
      </c>
      <c r="C24" s="16">
        <v>0.5</v>
      </c>
      <c r="D24" s="15">
        <v>3</v>
      </c>
      <c r="E24" s="15">
        <v>1</v>
      </c>
      <c r="F24" s="31">
        <f>Max!$B$3*C24</f>
        <v>100</v>
      </c>
      <c r="I24" s="3">
        <f>D24*E24</f>
        <v>3</v>
      </c>
      <c r="J24" s="3">
        <f>I24*F24</f>
        <v>300</v>
      </c>
    </row>
    <row r="25" spans="1:10" ht="12.75" customHeight="1">
      <c r="A25" s="26"/>
      <c r="B25" s="13"/>
      <c r="C25" s="16">
        <v>0.6</v>
      </c>
      <c r="D25" s="15">
        <v>3</v>
      </c>
      <c r="E25" s="15">
        <v>1</v>
      </c>
      <c r="F25" s="31">
        <f>Max!$B$3*C25</f>
        <v>120</v>
      </c>
      <c r="I25" s="3">
        <f>D25*E25</f>
        <v>3</v>
      </c>
      <c r="J25" s="3">
        <f>I25*F25</f>
        <v>360</v>
      </c>
    </row>
    <row r="26" spans="1:10" ht="12.75" customHeight="1">
      <c r="A26" s="26"/>
      <c r="B26" s="13"/>
      <c r="C26" s="16">
        <v>0.7</v>
      </c>
      <c r="D26" s="15">
        <v>2</v>
      </c>
      <c r="E26" s="15">
        <v>2</v>
      </c>
      <c r="F26" s="31">
        <f>Max!$B$3*C26</f>
        <v>140</v>
      </c>
      <c r="I26" s="3">
        <f>D26*E26</f>
        <v>4</v>
      </c>
      <c r="J26" s="3">
        <f>I26*F26</f>
        <v>560</v>
      </c>
    </row>
    <row r="27" spans="1:10" ht="12.75" customHeight="1">
      <c r="A27" s="26"/>
      <c r="B27" s="13"/>
      <c r="C27" s="16">
        <v>0.8</v>
      </c>
      <c r="D27" s="15">
        <v>2</v>
      </c>
      <c r="E27" s="15">
        <v>1</v>
      </c>
      <c r="F27" s="31">
        <f>Max!$B$3*C27</f>
        <v>160</v>
      </c>
      <c r="I27" s="3">
        <f>D27*E27</f>
        <v>2</v>
      </c>
      <c r="J27" s="3">
        <f>I27*F27</f>
        <v>320</v>
      </c>
    </row>
    <row r="28" spans="1:10" ht="12.75" customHeight="1">
      <c r="A28" s="26"/>
      <c r="B28" s="13"/>
      <c r="C28" s="16">
        <v>0.9</v>
      </c>
      <c r="D28" s="15">
        <v>1</v>
      </c>
      <c r="E28" s="15">
        <v>1</v>
      </c>
      <c r="F28" s="31">
        <f>Max!$B$3*C28</f>
        <v>180</v>
      </c>
      <c r="I28" s="3">
        <f>D28*E28</f>
        <v>1</v>
      </c>
      <c r="J28" s="3">
        <f>I28*F28</f>
        <v>180</v>
      </c>
    </row>
    <row r="29" spans="1:10" ht="12.75" customHeight="1">
      <c r="A29" s="26"/>
      <c r="B29" s="13"/>
      <c r="C29" s="16" t="s">
        <v>97</v>
      </c>
      <c r="D29" s="15">
        <v>1</v>
      </c>
      <c r="E29" s="14" t="s">
        <v>19</v>
      </c>
      <c r="F29" s="15" t="str">
        <f>Max!$B$3*MID(C29,1,1)&amp;"-"&amp;Max!$B$3*MID(C29,6,7)</f>
        <v>200-210</v>
      </c>
      <c r="I29" s="61">
        <f>2</f>
        <v>2</v>
      </c>
      <c r="J29" s="61">
        <f>2*1*Max!B3</f>
        <v>400</v>
      </c>
    </row>
    <row r="30" spans="1:12" ht="12.75" customHeight="1">
      <c r="A30" s="28">
        <v>3</v>
      </c>
      <c r="B30" s="21" t="s">
        <v>11</v>
      </c>
      <c r="C30" s="24">
        <v>0.5</v>
      </c>
      <c r="D30" s="23">
        <v>3</v>
      </c>
      <c r="E30" s="23">
        <v>1</v>
      </c>
      <c r="F30" s="32">
        <f>Max!$B$4*C30</f>
        <v>110</v>
      </c>
      <c r="K30" s="3">
        <f>D30*E30</f>
        <v>3</v>
      </c>
      <c r="L30" s="3">
        <f>K30*F30</f>
        <v>330</v>
      </c>
    </row>
    <row r="31" spans="1:12" ht="12.75" customHeight="1">
      <c r="A31" s="28"/>
      <c r="B31" s="21"/>
      <c r="C31" s="24">
        <v>0.6</v>
      </c>
      <c r="D31" s="23">
        <v>2</v>
      </c>
      <c r="E31" s="23">
        <v>1</v>
      </c>
      <c r="F31" s="32">
        <f>Max!$B$4*C31</f>
        <v>132</v>
      </c>
      <c r="K31" s="3">
        <f>D31*E31</f>
        <v>2</v>
      </c>
      <c r="L31" s="3">
        <f>K31*F31</f>
        <v>264</v>
      </c>
    </row>
    <row r="32" spans="1:12" ht="12.75" customHeight="1">
      <c r="A32" s="28"/>
      <c r="B32" s="21"/>
      <c r="C32" s="24">
        <v>0.7</v>
      </c>
      <c r="D32" s="23">
        <v>2</v>
      </c>
      <c r="E32" s="23">
        <v>2</v>
      </c>
      <c r="F32" s="32">
        <f>Max!$B$4*C32</f>
        <v>154</v>
      </c>
      <c r="K32" s="3">
        <f>D32*E32</f>
        <v>4</v>
      </c>
      <c r="L32" s="3">
        <f>K32*F32</f>
        <v>616</v>
      </c>
    </row>
    <row r="33" spans="1:12" ht="12.75" customHeight="1">
      <c r="A33" s="28"/>
      <c r="B33" s="21"/>
      <c r="C33" s="24">
        <v>0.8</v>
      </c>
      <c r="D33" s="23">
        <v>1</v>
      </c>
      <c r="E33" s="23">
        <v>1</v>
      </c>
      <c r="F33" s="32">
        <f>Max!$B$4*C33</f>
        <v>176</v>
      </c>
      <c r="K33" s="3">
        <f>D33*E33</f>
        <v>1</v>
      </c>
      <c r="L33" s="3">
        <f>K33*F33</f>
        <v>176</v>
      </c>
    </row>
    <row r="34" spans="1:12" ht="12.75" customHeight="1">
      <c r="A34" s="28"/>
      <c r="B34" s="21"/>
      <c r="C34" s="24">
        <v>0.9</v>
      </c>
      <c r="D34" s="23">
        <v>1</v>
      </c>
      <c r="E34" s="23">
        <v>1</v>
      </c>
      <c r="F34" s="32">
        <f>Max!$B$4*C34</f>
        <v>198</v>
      </c>
      <c r="K34" s="3">
        <f>D34*E34</f>
        <v>1</v>
      </c>
      <c r="L34" s="3">
        <f>K34*F34</f>
        <v>198</v>
      </c>
    </row>
    <row r="35" spans="1:12" ht="12.75" customHeight="1">
      <c r="A35" s="28"/>
      <c r="B35" s="21"/>
      <c r="C35" s="24" t="s">
        <v>97</v>
      </c>
      <c r="D35" s="23">
        <v>1</v>
      </c>
      <c r="E35" s="22" t="s">
        <v>19</v>
      </c>
      <c r="F35" s="23" t="str">
        <f>Max!$B$4*MID(C35,1,1)&amp;"-"&amp;Max!$B$4*MID(C35,6,7)</f>
        <v>220-231</v>
      </c>
      <c r="K35" s="61">
        <f>2</f>
        <v>2</v>
      </c>
      <c r="L35" s="61">
        <f>2*1*Max!B4</f>
        <v>440</v>
      </c>
    </row>
    <row r="36" ht="12.75" customHeight="1"/>
    <row r="37" spans="1:6" ht="12.75" customHeight="1">
      <c r="A37" s="4" t="s">
        <v>102</v>
      </c>
      <c r="C37" s="7" t="s">
        <v>8</v>
      </c>
      <c r="D37" s="5" t="s">
        <v>6</v>
      </c>
      <c r="E37" s="6" t="s">
        <v>7</v>
      </c>
      <c r="F37" s="29" t="s">
        <v>9</v>
      </c>
    </row>
    <row r="38" spans="1:8" ht="12.75" customHeight="1">
      <c r="A38" s="25">
        <v>1</v>
      </c>
      <c r="B38" s="9" t="s">
        <v>4</v>
      </c>
      <c r="C38" s="12">
        <v>0.5</v>
      </c>
      <c r="D38" s="11">
        <v>3</v>
      </c>
      <c r="E38" s="11">
        <v>1</v>
      </c>
      <c r="F38" s="30">
        <f>Max!$B$2*C38</f>
        <v>105</v>
      </c>
      <c r="G38" s="3">
        <f>D38*E38</f>
        <v>3</v>
      </c>
      <c r="H38" s="3">
        <f>G38*F38</f>
        <v>315</v>
      </c>
    </row>
    <row r="39" spans="1:8" ht="12.75" customHeight="1">
      <c r="A39" s="25"/>
      <c r="B39" s="9"/>
      <c r="C39" s="12">
        <v>0.6</v>
      </c>
      <c r="D39" s="11">
        <v>3</v>
      </c>
      <c r="E39" s="11">
        <v>2</v>
      </c>
      <c r="F39" s="30">
        <f>Max!$B$2*C39</f>
        <v>126</v>
      </c>
      <c r="G39" s="3">
        <f>D39*E39</f>
        <v>6</v>
      </c>
      <c r="H39" s="3">
        <f>G39*F39</f>
        <v>756</v>
      </c>
    </row>
    <row r="40" spans="1:8" ht="12.75" customHeight="1">
      <c r="A40" s="25"/>
      <c r="B40" s="9"/>
      <c r="C40" s="12">
        <v>0.7</v>
      </c>
      <c r="D40" s="11">
        <v>3</v>
      </c>
      <c r="E40" s="11">
        <v>2</v>
      </c>
      <c r="F40" s="30">
        <f>Max!$B$2*C40</f>
        <v>147</v>
      </c>
      <c r="G40" s="3">
        <f>D40*E40</f>
        <v>6</v>
      </c>
      <c r="H40" s="3">
        <f>G40*F40</f>
        <v>882</v>
      </c>
    </row>
    <row r="41" spans="1:8" ht="12.75" customHeight="1">
      <c r="A41" s="25"/>
      <c r="B41" s="9"/>
      <c r="C41" s="12">
        <v>0.75</v>
      </c>
      <c r="D41" s="11">
        <v>2</v>
      </c>
      <c r="E41" s="11">
        <v>4</v>
      </c>
      <c r="F41" s="30">
        <f>Max!$B$2*C41</f>
        <v>157.5</v>
      </c>
      <c r="G41" s="3">
        <f>D41*E41</f>
        <v>8</v>
      </c>
      <c r="H41" s="3">
        <f>G41*F41</f>
        <v>1260</v>
      </c>
    </row>
    <row r="42" spans="1:10" ht="12.75" customHeight="1">
      <c r="A42" s="26">
        <v>2</v>
      </c>
      <c r="B42" s="13" t="s">
        <v>107</v>
      </c>
      <c r="C42" s="16">
        <v>0.55</v>
      </c>
      <c r="D42" s="15">
        <v>3</v>
      </c>
      <c r="E42" s="15">
        <v>1</v>
      </c>
      <c r="F42" s="31">
        <f>Max!$B$3*C42</f>
        <v>110.00000000000001</v>
      </c>
      <c r="I42" s="3">
        <f>D42*E42</f>
        <v>3</v>
      </c>
      <c r="J42" s="3">
        <f>I42*F42</f>
        <v>330.00000000000006</v>
      </c>
    </row>
    <row r="43" spans="1:10" ht="12.75" customHeight="1">
      <c r="A43" s="26"/>
      <c r="B43" s="13"/>
      <c r="C43" s="16">
        <v>0.65</v>
      </c>
      <c r="D43" s="15">
        <v>3</v>
      </c>
      <c r="E43" s="15">
        <v>2</v>
      </c>
      <c r="F43" s="31">
        <f>Max!$B$3*C43</f>
        <v>130</v>
      </c>
      <c r="I43" s="3">
        <f>D43*E43</f>
        <v>6</v>
      </c>
      <c r="J43" s="3">
        <f>I43*F43</f>
        <v>780</v>
      </c>
    </row>
    <row r="44" spans="1:10" ht="12.75" customHeight="1">
      <c r="A44" s="26"/>
      <c r="B44" s="13"/>
      <c r="C44" s="16">
        <v>0.75</v>
      </c>
      <c r="D44" s="15">
        <v>3</v>
      </c>
      <c r="E44" s="15">
        <v>6</v>
      </c>
      <c r="F44" s="31">
        <f>Max!$B$3*C44</f>
        <v>150</v>
      </c>
      <c r="I44" s="3">
        <f>D44*E44</f>
        <v>18</v>
      </c>
      <c r="J44" s="3">
        <f>I44*F44</f>
        <v>2700</v>
      </c>
    </row>
    <row r="45" spans="1:6" ht="12.75" customHeight="1">
      <c r="A45" s="27">
        <v>3</v>
      </c>
      <c r="B45" s="17" t="s">
        <v>73</v>
      </c>
      <c r="C45" s="20"/>
      <c r="D45" s="18">
        <v>10</v>
      </c>
      <c r="E45" s="19">
        <v>5</v>
      </c>
      <c r="F45" s="34"/>
    </row>
    <row r="46" spans="1:6" ht="12.75" customHeight="1">
      <c r="A46" s="27">
        <v>4</v>
      </c>
      <c r="B46" s="17" t="s">
        <v>75</v>
      </c>
      <c r="C46" s="20"/>
      <c r="D46" s="19">
        <v>5</v>
      </c>
      <c r="E46" s="19">
        <v>5</v>
      </c>
      <c r="F46" s="34"/>
    </row>
    <row r="47" spans="1:6" ht="12.75" customHeight="1">
      <c r="A47" s="27">
        <v>5</v>
      </c>
      <c r="B47" s="17" t="s">
        <v>10</v>
      </c>
      <c r="C47" s="20"/>
      <c r="D47" s="19">
        <v>10</v>
      </c>
      <c r="E47" s="19">
        <v>3</v>
      </c>
      <c r="F47" s="34"/>
    </row>
    <row r="48" spans="7:12" ht="12.75" customHeight="1">
      <c r="G48" s="214">
        <f aca="true" t="shared" si="0" ref="G48:L48">SUM(G7:G47)</f>
        <v>59</v>
      </c>
      <c r="H48" s="214">
        <f t="shared" si="0"/>
        <v>8337</v>
      </c>
      <c r="I48" s="214">
        <f t="shared" si="0"/>
        <v>60</v>
      </c>
      <c r="J48" s="214">
        <f t="shared" si="0"/>
        <v>8330</v>
      </c>
      <c r="K48" s="214">
        <f t="shared" si="0"/>
        <v>13</v>
      </c>
      <c r="L48" s="214">
        <f t="shared" si="0"/>
        <v>2024</v>
      </c>
    </row>
    <row r="49" spans="1:2" ht="12.75" customHeight="1">
      <c r="A49" s="4" t="s">
        <v>14</v>
      </c>
      <c r="B49" s="4"/>
    </row>
    <row r="50" spans="1:6" ht="12.75" customHeight="1">
      <c r="A50" s="4" t="s">
        <v>100</v>
      </c>
      <c r="C50" s="7" t="s">
        <v>8</v>
      </c>
      <c r="D50" s="5" t="s">
        <v>6</v>
      </c>
      <c r="E50" s="6" t="s">
        <v>7</v>
      </c>
      <c r="F50" s="29" t="s">
        <v>9</v>
      </c>
    </row>
    <row r="51" spans="1:8" ht="12.75" customHeight="1">
      <c r="A51" s="25">
        <v>1</v>
      </c>
      <c r="B51" s="9" t="s">
        <v>4</v>
      </c>
      <c r="C51" s="12">
        <v>0.5</v>
      </c>
      <c r="D51" s="11">
        <v>3</v>
      </c>
      <c r="E51" s="11">
        <v>1</v>
      </c>
      <c r="F51" s="30">
        <f>Max!$B$2*C51</f>
        <v>105</v>
      </c>
      <c r="G51" s="3">
        <f>D51*E51</f>
        <v>3</v>
      </c>
      <c r="H51" s="3">
        <f>G51*F51</f>
        <v>315</v>
      </c>
    </row>
    <row r="52" spans="1:8" ht="12.75" customHeight="1">
      <c r="A52" s="25"/>
      <c r="B52" s="9"/>
      <c r="C52" s="12">
        <v>0.6</v>
      </c>
      <c r="D52" s="11">
        <v>3</v>
      </c>
      <c r="E52" s="11">
        <v>2</v>
      </c>
      <c r="F52" s="30">
        <f>Max!$B$2*C52</f>
        <v>126</v>
      </c>
      <c r="G52" s="3">
        <f>D52*E52</f>
        <v>6</v>
      </c>
      <c r="H52" s="3">
        <f>G52*F52</f>
        <v>756</v>
      </c>
    </row>
    <row r="53" spans="1:8" ht="12.75" customHeight="1">
      <c r="A53" s="25"/>
      <c r="B53" s="9"/>
      <c r="C53" s="12">
        <v>0.7</v>
      </c>
      <c r="D53" s="11">
        <v>3</v>
      </c>
      <c r="E53" s="11">
        <v>2</v>
      </c>
      <c r="F53" s="30">
        <f>Max!$B$2*C53</f>
        <v>147</v>
      </c>
      <c r="G53" s="3">
        <f>D53*E53</f>
        <v>6</v>
      </c>
      <c r="H53" s="3">
        <f>G53*F53</f>
        <v>882</v>
      </c>
    </row>
    <row r="54" spans="1:8" ht="12.75" customHeight="1">
      <c r="A54" s="25"/>
      <c r="B54" s="9"/>
      <c r="C54" s="12">
        <v>0.8</v>
      </c>
      <c r="D54" s="11">
        <v>2</v>
      </c>
      <c r="E54" s="11">
        <v>4</v>
      </c>
      <c r="F54" s="30">
        <f>Max!$B$2*C54</f>
        <v>168</v>
      </c>
      <c r="G54" s="3">
        <f>D54*E54</f>
        <v>8</v>
      </c>
      <c r="H54" s="3">
        <f>G54*F54</f>
        <v>1344</v>
      </c>
    </row>
    <row r="55" spans="1:10" ht="12.75" customHeight="1">
      <c r="A55" s="26">
        <v>2</v>
      </c>
      <c r="B55" s="13" t="s">
        <v>107</v>
      </c>
      <c r="C55" s="16">
        <v>0.5</v>
      </c>
      <c r="D55" s="15">
        <v>3</v>
      </c>
      <c r="E55" s="15">
        <v>1</v>
      </c>
      <c r="F55" s="31">
        <f>Max!$B$3*C55</f>
        <v>100</v>
      </c>
      <c r="I55" s="3">
        <f>D55*E55</f>
        <v>3</v>
      </c>
      <c r="J55" s="3">
        <f>I55*F55</f>
        <v>300</v>
      </c>
    </row>
    <row r="56" spans="1:10" ht="12.75" customHeight="1">
      <c r="A56" s="26"/>
      <c r="B56" s="13"/>
      <c r="C56" s="16">
        <v>0.6</v>
      </c>
      <c r="D56" s="15">
        <v>3</v>
      </c>
      <c r="E56" s="15">
        <v>1</v>
      </c>
      <c r="F56" s="31">
        <f>Max!$B$3*C56</f>
        <v>120</v>
      </c>
      <c r="I56" s="3">
        <f>D56*E56</f>
        <v>3</v>
      </c>
      <c r="J56" s="3">
        <f>I56*F56</f>
        <v>360</v>
      </c>
    </row>
    <row r="57" spans="1:10" ht="12.75" customHeight="1">
      <c r="A57" s="26"/>
      <c r="B57" s="13"/>
      <c r="C57" s="16">
        <v>0.7</v>
      </c>
      <c r="D57" s="15">
        <v>3</v>
      </c>
      <c r="E57" s="15">
        <v>2</v>
      </c>
      <c r="F57" s="31">
        <f>Max!$B$3*C57</f>
        <v>140</v>
      </c>
      <c r="I57" s="3">
        <f>D57*E57</f>
        <v>6</v>
      </c>
      <c r="J57" s="3">
        <f>I57*F57</f>
        <v>840</v>
      </c>
    </row>
    <row r="58" spans="1:10" ht="12.75" customHeight="1">
      <c r="A58" s="26"/>
      <c r="B58" s="13"/>
      <c r="C58" s="16">
        <v>0.8</v>
      </c>
      <c r="D58" s="15">
        <v>3</v>
      </c>
      <c r="E58" s="15">
        <v>5</v>
      </c>
      <c r="F58" s="31">
        <f>Max!$B$3*C58</f>
        <v>160</v>
      </c>
      <c r="I58" s="3">
        <f>D58*E58</f>
        <v>15</v>
      </c>
      <c r="J58" s="3">
        <f>I58*F58</f>
        <v>2400</v>
      </c>
    </row>
    <row r="59" spans="1:6" ht="12.75" customHeight="1">
      <c r="A59" s="44">
        <v>3</v>
      </c>
      <c r="B59" s="45" t="s">
        <v>73</v>
      </c>
      <c r="C59" s="47"/>
      <c r="D59" s="46">
        <v>8</v>
      </c>
      <c r="E59" s="46">
        <v>4</v>
      </c>
      <c r="F59" s="48"/>
    </row>
    <row r="60" spans="1:8" ht="12.75" customHeight="1">
      <c r="A60" s="25">
        <v>4</v>
      </c>
      <c r="B60" s="9" t="s">
        <v>4</v>
      </c>
      <c r="C60" s="12">
        <v>0.55</v>
      </c>
      <c r="D60" s="11">
        <v>3</v>
      </c>
      <c r="E60" s="11">
        <v>1</v>
      </c>
      <c r="F60" s="30">
        <f>Max!$B$2*C60</f>
        <v>115.50000000000001</v>
      </c>
      <c r="G60" s="3">
        <f>D60*E60</f>
        <v>3</v>
      </c>
      <c r="H60" s="3">
        <f>G60*F60</f>
        <v>346.50000000000006</v>
      </c>
    </row>
    <row r="61" spans="1:8" ht="12.75" customHeight="1">
      <c r="A61" s="25"/>
      <c r="B61" s="9"/>
      <c r="C61" s="12">
        <v>0.65</v>
      </c>
      <c r="D61" s="11">
        <v>3</v>
      </c>
      <c r="E61" s="11">
        <v>2</v>
      </c>
      <c r="F61" s="30">
        <f>Max!$B$2*C61</f>
        <v>136.5</v>
      </c>
      <c r="G61" s="3">
        <f>D61*E61</f>
        <v>6</v>
      </c>
      <c r="H61" s="3">
        <f>G61*F61</f>
        <v>819</v>
      </c>
    </row>
    <row r="62" spans="1:8" ht="12.75" customHeight="1">
      <c r="A62" s="25"/>
      <c r="B62" s="9"/>
      <c r="C62" s="12">
        <v>0.75</v>
      </c>
      <c r="D62" s="11">
        <v>3</v>
      </c>
      <c r="E62" s="11">
        <v>4</v>
      </c>
      <c r="F62" s="30">
        <f>Max!$B$2*C62</f>
        <v>157.5</v>
      </c>
      <c r="G62" s="3">
        <f>D62*E62</f>
        <v>12</v>
      </c>
      <c r="H62" s="3">
        <f>G62*F62</f>
        <v>1890</v>
      </c>
    </row>
    <row r="63" ht="12.75" customHeight="1"/>
    <row r="64" spans="1:6" ht="12.75" customHeight="1">
      <c r="A64" s="4" t="s">
        <v>101</v>
      </c>
      <c r="C64" s="7" t="s">
        <v>8</v>
      </c>
      <c r="D64" s="5" t="s">
        <v>6</v>
      </c>
      <c r="E64" s="6" t="s">
        <v>7</v>
      </c>
      <c r="F64" s="29" t="s">
        <v>9</v>
      </c>
    </row>
    <row r="65" spans="1:12" ht="12.75" customHeight="1">
      <c r="A65" s="28">
        <v>1</v>
      </c>
      <c r="B65" s="21" t="s">
        <v>12</v>
      </c>
      <c r="C65" s="24">
        <v>0.5</v>
      </c>
      <c r="D65" s="23">
        <v>3</v>
      </c>
      <c r="E65" s="23">
        <v>1</v>
      </c>
      <c r="F65" s="32">
        <f>Max!$B$4*C65</f>
        <v>110</v>
      </c>
      <c r="K65" s="3">
        <f>D65*E65</f>
        <v>3</v>
      </c>
      <c r="L65" s="3">
        <f>K65*F65</f>
        <v>330</v>
      </c>
    </row>
    <row r="66" spans="1:12" ht="12.75" customHeight="1">
      <c r="A66" s="28"/>
      <c r="B66" s="21"/>
      <c r="C66" s="24">
        <v>0.6</v>
      </c>
      <c r="D66" s="23">
        <v>2</v>
      </c>
      <c r="E66" s="23">
        <v>2</v>
      </c>
      <c r="F66" s="32">
        <f>Max!$B$4*C66</f>
        <v>132</v>
      </c>
      <c r="K66" s="3">
        <f>D66*E66</f>
        <v>4</v>
      </c>
      <c r="L66" s="3">
        <f>K66*F66</f>
        <v>528</v>
      </c>
    </row>
    <row r="67" spans="1:12" ht="12.75" customHeight="1">
      <c r="A67" s="28"/>
      <c r="B67" s="21"/>
      <c r="C67" s="24">
        <v>0.65</v>
      </c>
      <c r="D67" s="23">
        <v>2</v>
      </c>
      <c r="E67" s="23">
        <v>2</v>
      </c>
      <c r="F67" s="32">
        <f>Max!$B$4*C67</f>
        <v>143</v>
      </c>
      <c r="K67" s="3">
        <f>D67*E67</f>
        <v>4</v>
      </c>
      <c r="L67" s="3">
        <f>K67*F67</f>
        <v>572</v>
      </c>
    </row>
    <row r="68" spans="1:12" ht="12.75" customHeight="1">
      <c r="A68" s="28"/>
      <c r="B68" s="21"/>
      <c r="C68" s="24">
        <v>0.7</v>
      </c>
      <c r="D68" s="23">
        <v>1</v>
      </c>
      <c r="E68" s="23">
        <v>3</v>
      </c>
      <c r="F68" s="32">
        <f>Max!$B$4*C68</f>
        <v>154</v>
      </c>
      <c r="K68" s="3">
        <f>D68*E68</f>
        <v>3</v>
      </c>
      <c r="L68" s="3">
        <f>K68*F68</f>
        <v>462</v>
      </c>
    </row>
    <row r="69" spans="1:10" ht="12.75" customHeight="1">
      <c r="A69" s="26">
        <v>2</v>
      </c>
      <c r="B69" s="13" t="s">
        <v>107</v>
      </c>
      <c r="C69" s="16">
        <v>0.5</v>
      </c>
      <c r="D69" s="15">
        <v>3</v>
      </c>
      <c r="E69" s="15">
        <v>1</v>
      </c>
      <c r="F69" s="31">
        <f>Max!$B$3*C69</f>
        <v>100</v>
      </c>
      <c r="I69" s="3">
        <f>D69*E69</f>
        <v>3</v>
      </c>
      <c r="J69" s="3">
        <f>I69*F69</f>
        <v>300</v>
      </c>
    </row>
    <row r="70" spans="1:10" ht="12.75" customHeight="1">
      <c r="A70" s="26"/>
      <c r="B70" s="13"/>
      <c r="C70" s="16">
        <v>0.6</v>
      </c>
      <c r="D70" s="15">
        <v>3</v>
      </c>
      <c r="E70" s="15">
        <v>1</v>
      </c>
      <c r="F70" s="31">
        <f>Max!$B$3*C70</f>
        <v>120</v>
      </c>
      <c r="I70" s="3">
        <f>D70*E70</f>
        <v>3</v>
      </c>
      <c r="J70" s="3">
        <f>I70*F70</f>
        <v>360</v>
      </c>
    </row>
    <row r="71" spans="1:10" ht="12.75" customHeight="1">
      <c r="A71" s="26"/>
      <c r="B71" s="13"/>
      <c r="C71" s="16">
        <v>0.7</v>
      </c>
      <c r="D71" s="15">
        <v>3</v>
      </c>
      <c r="E71" s="15">
        <v>2</v>
      </c>
      <c r="F71" s="31">
        <f>Max!$B$3*C71</f>
        <v>140</v>
      </c>
      <c r="I71" s="3">
        <f>D71*E71</f>
        <v>6</v>
      </c>
      <c r="J71" s="3">
        <f>I71*F71</f>
        <v>840</v>
      </c>
    </row>
    <row r="72" spans="1:10" ht="12.75" customHeight="1">
      <c r="A72" s="26"/>
      <c r="B72" s="13"/>
      <c r="C72" s="16">
        <v>0.8</v>
      </c>
      <c r="D72" s="15">
        <v>3</v>
      </c>
      <c r="E72" s="15">
        <v>2</v>
      </c>
      <c r="F72" s="31">
        <f>Max!$B$3*C72</f>
        <v>160</v>
      </c>
      <c r="I72" s="3">
        <f>D72*E72</f>
        <v>6</v>
      </c>
      <c r="J72" s="3">
        <f>I72*F72</f>
        <v>960</v>
      </c>
    </row>
    <row r="73" spans="1:10" ht="12.75" customHeight="1">
      <c r="A73" s="26"/>
      <c r="B73" s="13"/>
      <c r="C73" s="16">
        <v>0.85</v>
      </c>
      <c r="D73" s="15">
        <v>2</v>
      </c>
      <c r="E73" s="15">
        <v>3</v>
      </c>
      <c r="F73" s="31">
        <f>Max!$B$3*C73</f>
        <v>170</v>
      </c>
      <c r="I73" s="3">
        <f>D73*E73</f>
        <v>6</v>
      </c>
      <c r="J73" s="3">
        <f>I73*F73</f>
        <v>1020</v>
      </c>
    </row>
    <row r="74" spans="1:6" ht="12.75" customHeight="1">
      <c r="A74" s="44">
        <v>3</v>
      </c>
      <c r="B74" s="45" t="s">
        <v>73</v>
      </c>
      <c r="C74" s="47"/>
      <c r="D74" s="46">
        <v>10</v>
      </c>
      <c r="E74" s="46">
        <v>5</v>
      </c>
      <c r="F74" s="48"/>
    </row>
    <row r="75" spans="1:12" ht="12.75" customHeight="1">
      <c r="A75" s="28">
        <v>4</v>
      </c>
      <c r="B75" s="21" t="s">
        <v>11</v>
      </c>
      <c r="C75" s="24">
        <v>0.5</v>
      </c>
      <c r="D75" s="23">
        <v>3</v>
      </c>
      <c r="E75" s="23">
        <v>1</v>
      </c>
      <c r="F75" s="32">
        <f>Max!$B$4*C75</f>
        <v>110</v>
      </c>
      <c r="K75" s="3">
        <f>D75*E75</f>
        <v>3</v>
      </c>
      <c r="L75" s="3">
        <f>K75*F75</f>
        <v>330</v>
      </c>
    </row>
    <row r="76" spans="1:12" ht="12.75" customHeight="1">
      <c r="A76" s="28"/>
      <c r="B76" s="21"/>
      <c r="C76" s="24">
        <v>0.6</v>
      </c>
      <c r="D76" s="23">
        <v>3</v>
      </c>
      <c r="E76" s="23">
        <v>1</v>
      </c>
      <c r="F76" s="32">
        <f>Max!$B$4*C76</f>
        <v>132</v>
      </c>
      <c r="K76" s="3">
        <f>D76*E76</f>
        <v>3</v>
      </c>
      <c r="L76" s="3">
        <f>K76*F76</f>
        <v>396</v>
      </c>
    </row>
    <row r="77" spans="1:12" ht="12.75" customHeight="1">
      <c r="A77" s="28"/>
      <c r="B77" s="21"/>
      <c r="C77" s="24">
        <v>0.7</v>
      </c>
      <c r="D77" s="23">
        <v>3</v>
      </c>
      <c r="E77" s="23">
        <v>2</v>
      </c>
      <c r="F77" s="32">
        <f>Max!$B$4*C77</f>
        <v>154</v>
      </c>
      <c r="K77" s="3">
        <f>D77*E77</f>
        <v>6</v>
      </c>
      <c r="L77" s="3">
        <f>K77*F77</f>
        <v>924</v>
      </c>
    </row>
    <row r="78" spans="1:12" ht="12.75" customHeight="1">
      <c r="A78" s="28"/>
      <c r="B78" s="21"/>
      <c r="C78" s="24">
        <v>0.8</v>
      </c>
      <c r="D78" s="23">
        <v>3</v>
      </c>
      <c r="E78" s="23">
        <v>5</v>
      </c>
      <c r="F78" s="32">
        <f>Max!$B$4*C78</f>
        <v>176</v>
      </c>
      <c r="K78" s="3">
        <f>D78*E78</f>
        <v>15</v>
      </c>
      <c r="L78" s="3">
        <f>K78*F78</f>
        <v>2640</v>
      </c>
    </row>
    <row r="79" spans="1:6" ht="12.75" customHeight="1">
      <c r="A79" s="27">
        <v>5</v>
      </c>
      <c r="B79" s="17" t="s">
        <v>10</v>
      </c>
      <c r="C79" s="20"/>
      <c r="D79" s="19">
        <v>10</v>
      </c>
      <c r="E79" s="19">
        <v>3</v>
      </c>
      <c r="F79" s="34"/>
    </row>
    <row r="80" ht="12.75" customHeight="1"/>
    <row r="81" spans="1:6" ht="12.75" customHeight="1">
      <c r="A81" s="4" t="s">
        <v>102</v>
      </c>
      <c r="C81" s="7" t="s">
        <v>8</v>
      </c>
      <c r="D81" s="5" t="s">
        <v>6</v>
      </c>
      <c r="E81" s="6" t="s">
        <v>7</v>
      </c>
      <c r="F81" s="29" t="s">
        <v>9</v>
      </c>
    </row>
    <row r="82" spans="1:10" ht="12.75" customHeight="1">
      <c r="A82" s="26">
        <v>1</v>
      </c>
      <c r="B82" s="13" t="s">
        <v>107</v>
      </c>
      <c r="C82" s="16">
        <v>0.5</v>
      </c>
      <c r="D82" s="15">
        <v>3</v>
      </c>
      <c r="E82" s="15">
        <v>1</v>
      </c>
      <c r="F82" s="31">
        <f>Max!$B$3*C82</f>
        <v>100</v>
      </c>
      <c r="I82" s="3">
        <f>D82*E82</f>
        <v>3</v>
      </c>
      <c r="J82" s="3">
        <f>I82*F82</f>
        <v>300</v>
      </c>
    </row>
    <row r="83" spans="1:10" ht="12.75" customHeight="1">
      <c r="A83" s="26"/>
      <c r="B83" s="13"/>
      <c r="C83" s="16">
        <v>0.6</v>
      </c>
      <c r="D83" s="15">
        <v>3</v>
      </c>
      <c r="E83" s="15">
        <v>1</v>
      </c>
      <c r="F83" s="31">
        <f>Max!$B$3*C83</f>
        <v>120</v>
      </c>
      <c r="I83" s="3">
        <f>D83*E83</f>
        <v>3</v>
      </c>
      <c r="J83" s="3">
        <f>I83*F83</f>
        <v>360</v>
      </c>
    </row>
    <row r="84" spans="1:10" ht="12.75" customHeight="1">
      <c r="A84" s="26"/>
      <c r="B84" s="13"/>
      <c r="C84" s="16">
        <v>0.7</v>
      </c>
      <c r="D84" s="15">
        <v>3</v>
      </c>
      <c r="E84" s="15">
        <v>2</v>
      </c>
      <c r="F84" s="31">
        <f>Max!$B$3*C84</f>
        <v>140</v>
      </c>
      <c r="I84" s="3">
        <f>D84*E84</f>
        <v>6</v>
      </c>
      <c r="J84" s="3">
        <f>I84*F84</f>
        <v>840</v>
      </c>
    </row>
    <row r="85" spans="1:10" ht="12.75" customHeight="1">
      <c r="A85" s="26"/>
      <c r="B85" s="13"/>
      <c r="C85" s="16">
        <v>0.8</v>
      </c>
      <c r="D85" s="15">
        <v>3</v>
      </c>
      <c r="E85" s="15">
        <v>5</v>
      </c>
      <c r="F85" s="31">
        <f>Max!$B$3*C85</f>
        <v>160</v>
      </c>
      <c r="I85" s="3">
        <f>D85*E85</f>
        <v>15</v>
      </c>
      <c r="J85" s="3">
        <f>I85*F85</f>
        <v>2400</v>
      </c>
    </row>
    <row r="86" spans="1:8" ht="12.75" customHeight="1">
      <c r="A86" s="25">
        <v>2</v>
      </c>
      <c r="B86" s="9" t="s">
        <v>4</v>
      </c>
      <c r="C86" s="12">
        <v>0.5</v>
      </c>
      <c r="D86" s="11">
        <v>3</v>
      </c>
      <c r="E86" s="11">
        <v>1</v>
      </c>
      <c r="F86" s="30">
        <f>Max!$B$2*C86</f>
        <v>105</v>
      </c>
      <c r="G86" s="3">
        <f>D86*E86</f>
        <v>3</v>
      </c>
      <c r="H86" s="3">
        <f>G86*F86</f>
        <v>315</v>
      </c>
    </row>
    <row r="87" spans="1:8" ht="12.75" customHeight="1">
      <c r="A87" s="25"/>
      <c r="B87" s="9"/>
      <c r="C87" s="12">
        <v>0.6</v>
      </c>
      <c r="D87" s="11">
        <v>3</v>
      </c>
      <c r="E87" s="11">
        <v>2</v>
      </c>
      <c r="F87" s="30">
        <f>Max!$B$2*C87</f>
        <v>126</v>
      </c>
      <c r="G87" s="3">
        <f>D87*E87</f>
        <v>6</v>
      </c>
      <c r="H87" s="3">
        <f>G87*F87</f>
        <v>756</v>
      </c>
    </row>
    <row r="88" spans="1:8" ht="12.75" customHeight="1">
      <c r="A88" s="25"/>
      <c r="B88" s="9"/>
      <c r="C88" s="12">
        <v>0.7</v>
      </c>
      <c r="D88" s="11">
        <v>3</v>
      </c>
      <c r="E88" s="11">
        <v>2</v>
      </c>
      <c r="F88" s="30">
        <f>Max!$B$2*C88</f>
        <v>147</v>
      </c>
      <c r="G88" s="3">
        <f>D88*E88</f>
        <v>6</v>
      </c>
      <c r="H88" s="3">
        <f>G88*F88</f>
        <v>882</v>
      </c>
    </row>
    <row r="89" spans="1:8" ht="12.75" customHeight="1">
      <c r="A89" s="25"/>
      <c r="B89" s="9"/>
      <c r="C89" s="12">
        <v>0.8</v>
      </c>
      <c r="D89" s="11">
        <v>3</v>
      </c>
      <c r="E89" s="11">
        <v>6</v>
      </c>
      <c r="F89" s="30">
        <f>Max!$B$2*C89</f>
        <v>168</v>
      </c>
      <c r="G89" s="3">
        <f>D89*E89</f>
        <v>18</v>
      </c>
      <c r="H89" s="3">
        <f>G89*F89</f>
        <v>3024</v>
      </c>
    </row>
    <row r="90" spans="1:10" ht="12.75" customHeight="1">
      <c r="A90" s="26">
        <v>3</v>
      </c>
      <c r="B90" s="13" t="s">
        <v>107</v>
      </c>
      <c r="C90" s="16">
        <v>0.5</v>
      </c>
      <c r="D90" s="15">
        <v>4</v>
      </c>
      <c r="E90" s="15">
        <v>1</v>
      </c>
      <c r="F90" s="31">
        <f>Max!$B$3*C90</f>
        <v>100</v>
      </c>
      <c r="I90" s="3">
        <f>D90*E90</f>
        <v>4</v>
      </c>
      <c r="J90" s="3">
        <f>I90*F90</f>
        <v>400</v>
      </c>
    </row>
    <row r="91" spans="1:10" ht="12.75" customHeight="1">
      <c r="A91" s="26"/>
      <c r="B91" s="13"/>
      <c r="C91" s="16">
        <v>0.6</v>
      </c>
      <c r="D91" s="15">
        <v>4</v>
      </c>
      <c r="E91" s="15">
        <v>1</v>
      </c>
      <c r="F91" s="31">
        <f>Max!$B$3*C91</f>
        <v>120</v>
      </c>
      <c r="I91" s="3">
        <f>D91*E91</f>
        <v>4</v>
      </c>
      <c r="J91" s="3">
        <f>I91*F91</f>
        <v>480</v>
      </c>
    </row>
    <row r="92" spans="1:10" ht="12.75" customHeight="1">
      <c r="A92" s="26"/>
      <c r="B92" s="13"/>
      <c r="C92" s="16">
        <v>0.7</v>
      </c>
      <c r="D92" s="15">
        <v>4</v>
      </c>
      <c r="E92" s="15">
        <v>4</v>
      </c>
      <c r="F92" s="31">
        <f>Max!$B$3*C92</f>
        <v>140</v>
      </c>
      <c r="I92" s="3">
        <f>D92*E92</f>
        <v>16</v>
      </c>
      <c r="J92" s="3">
        <f>I92*F92</f>
        <v>2240</v>
      </c>
    </row>
    <row r="93" spans="1:6" ht="12.75" customHeight="1">
      <c r="A93" s="27">
        <v>4</v>
      </c>
      <c r="B93" s="17" t="s">
        <v>73</v>
      </c>
      <c r="C93" s="20"/>
      <c r="D93" s="18">
        <v>10</v>
      </c>
      <c r="E93" s="19">
        <v>5</v>
      </c>
      <c r="F93" s="34"/>
    </row>
    <row r="94" spans="1:6" ht="12.75" customHeight="1">
      <c r="A94" s="50">
        <v>5</v>
      </c>
      <c r="B94" s="51" t="s">
        <v>75</v>
      </c>
      <c r="C94" s="53"/>
      <c r="D94" s="52">
        <v>5</v>
      </c>
      <c r="E94" s="52">
        <v>5</v>
      </c>
      <c r="F94" s="54"/>
    </row>
    <row r="95" spans="7:12" ht="12.75" customHeight="1">
      <c r="G95" s="214">
        <f aca="true" t="shared" si="1" ref="G95:L95">SUM(G51:G94)</f>
        <v>77</v>
      </c>
      <c r="H95" s="214">
        <f t="shared" si="1"/>
        <v>11329.5</v>
      </c>
      <c r="I95" s="214">
        <f t="shared" si="1"/>
        <v>102</v>
      </c>
      <c r="J95" s="214">
        <f t="shared" si="1"/>
        <v>14400</v>
      </c>
      <c r="K95" s="214">
        <f t="shared" si="1"/>
        <v>41</v>
      </c>
      <c r="L95" s="214">
        <f t="shared" si="1"/>
        <v>6182</v>
      </c>
    </row>
    <row r="96" spans="1:2" ht="12.75" customHeight="1">
      <c r="A96" s="4" t="s">
        <v>17</v>
      </c>
      <c r="B96" s="4"/>
    </row>
    <row r="97" spans="1:6" ht="12.75" customHeight="1">
      <c r="A97" s="4" t="s">
        <v>100</v>
      </c>
      <c r="C97" s="7" t="s">
        <v>8</v>
      </c>
      <c r="D97" s="5" t="s">
        <v>6</v>
      </c>
      <c r="E97" s="6" t="s">
        <v>7</v>
      </c>
      <c r="F97" s="29" t="s">
        <v>9</v>
      </c>
    </row>
    <row r="98" spans="1:8" ht="12.75" customHeight="1">
      <c r="A98" s="25">
        <v>1</v>
      </c>
      <c r="B98" s="9" t="s">
        <v>4</v>
      </c>
      <c r="C98" s="12">
        <v>0.5</v>
      </c>
      <c r="D98" s="11">
        <v>3</v>
      </c>
      <c r="E98" s="11">
        <v>1</v>
      </c>
      <c r="F98" s="30">
        <f>Max!$B$2*C98</f>
        <v>105</v>
      </c>
      <c r="G98" s="3">
        <f>D98*E98</f>
        <v>3</v>
      </c>
      <c r="H98" s="3">
        <f>G98*F98</f>
        <v>315</v>
      </c>
    </row>
    <row r="99" spans="1:8" ht="12.75" customHeight="1">
      <c r="A99" s="25"/>
      <c r="B99" s="9"/>
      <c r="C99" s="12">
        <v>0.6</v>
      </c>
      <c r="D99" s="11">
        <v>3</v>
      </c>
      <c r="E99" s="11">
        <v>1</v>
      </c>
      <c r="F99" s="30">
        <f>Max!$B$2*C99</f>
        <v>126</v>
      </c>
      <c r="G99" s="3">
        <f>D99*E99</f>
        <v>3</v>
      </c>
      <c r="H99" s="3">
        <f>G99*F99</f>
        <v>378</v>
      </c>
    </row>
    <row r="100" spans="1:8" ht="12.75" customHeight="1">
      <c r="A100" s="25"/>
      <c r="B100" s="9"/>
      <c r="C100" s="12">
        <v>0.7</v>
      </c>
      <c r="D100" s="11">
        <v>3</v>
      </c>
      <c r="E100" s="11">
        <v>2</v>
      </c>
      <c r="F100" s="30">
        <f>Max!$B$2*C100</f>
        <v>147</v>
      </c>
      <c r="G100" s="3">
        <f>D100*E100</f>
        <v>6</v>
      </c>
      <c r="H100" s="3">
        <f>G100*F100</f>
        <v>882</v>
      </c>
    </row>
    <row r="101" spans="1:8" ht="12.75" customHeight="1">
      <c r="A101" s="25"/>
      <c r="B101" s="9"/>
      <c r="C101" s="12">
        <v>0.8</v>
      </c>
      <c r="D101" s="11">
        <v>2</v>
      </c>
      <c r="E101" s="11">
        <v>5</v>
      </c>
      <c r="F101" s="30">
        <f>Max!$B$2*C101</f>
        <v>168</v>
      </c>
      <c r="G101" s="3">
        <f>D101*E101</f>
        <v>10</v>
      </c>
      <c r="H101" s="3">
        <f>G101*F101</f>
        <v>1680</v>
      </c>
    </row>
    <row r="102" spans="1:10" ht="12.75" customHeight="1">
      <c r="A102" s="26">
        <v>2</v>
      </c>
      <c r="B102" s="13" t="s">
        <v>107</v>
      </c>
      <c r="C102" s="16">
        <v>0.5</v>
      </c>
      <c r="D102" s="15">
        <v>3</v>
      </c>
      <c r="E102" s="15">
        <v>1</v>
      </c>
      <c r="F102" s="31">
        <f>Max!$B$3*C102</f>
        <v>100</v>
      </c>
      <c r="I102" s="3">
        <f>D102*E102</f>
        <v>3</v>
      </c>
      <c r="J102" s="3">
        <f>I102*F102</f>
        <v>300</v>
      </c>
    </row>
    <row r="103" spans="1:10" ht="12.75" customHeight="1">
      <c r="A103" s="26"/>
      <c r="B103" s="13"/>
      <c r="C103" s="16">
        <v>0.6</v>
      </c>
      <c r="D103" s="15">
        <v>3</v>
      </c>
      <c r="E103" s="15">
        <v>1</v>
      </c>
      <c r="F103" s="31">
        <f>Max!$B$3*C103</f>
        <v>120</v>
      </c>
      <c r="I103" s="3">
        <f>D103*E103</f>
        <v>3</v>
      </c>
      <c r="J103" s="3">
        <f>I103*F103</f>
        <v>360</v>
      </c>
    </row>
    <row r="104" spans="1:10" ht="12.75" customHeight="1">
      <c r="A104" s="26"/>
      <c r="B104" s="13"/>
      <c r="C104" s="16">
        <v>0.7</v>
      </c>
      <c r="D104" s="15">
        <v>3</v>
      </c>
      <c r="E104" s="15">
        <v>2</v>
      </c>
      <c r="F104" s="31">
        <f>Max!$B$3*C104</f>
        <v>140</v>
      </c>
      <c r="I104" s="3">
        <f>D104*E104</f>
        <v>6</v>
      </c>
      <c r="J104" s="3">
        <f>I104*F104</f>
        <v>840</v>
      </c>
    </row>
    <row r="105" spans="1:10" ht="12.75" customHeight="1">
      <c r="A105" s="26"/>
      <c r="B105" s="13"/>
      <c r="C105" s="16">
        <v>0.8</v>
      </c>
      <c r="D105" s="15">
        <v>2</v>
      </c>
      <c r="E105" s="15">
        <v>3</v>
      </c>
      <c r="F105" s="31">
        <f>Max!$B$3*C105</f>
        <v>160</v>
      </c>
      <c r="I105" s="3">
        <f>D105*E105</f>
        <v>6</v>
      </c>
      <c r="J105" s="3">
        <f>I105*F105</f>
        <v>960</v>
      </c>
    </row>
    <row r="106" spans="1:10" ht="12.75" customHeight="1">
      <c r="A106" s="26"/>
      <c r="B106" s="13"/>
      <c r="C106" s="16">
        <v>0.85</v>
      </c>
      <c r="D106" s="15">
        <v>1</v>
      </c>
      <c r="E106" s="15">
        <v>3</v>
      </c>
      <c r="F106" s="31">
        <f>Max!$B$3*C106</f>
        <v>170</v>
      </c>
      <c r="I106" s="3">
        <f>D106*E106</f>
        <v>3</v>
      </c>
      <c r="J106" s="3">
        <f>I106*F106</f>
        <v>510</v>
      </c>
    </row>
    <row r="107" spans="1:6" ht="12.75" customHeight="1">
      <c r="A107" s="44">
        <v>3</v>
      </c>
      <c r="B107" s="45" t="s">
        <v>73</v>
      </c>
      <c r="C107" s="47"/>
      <c r="D107" s="46">
        <v>8</v>
      </c>
      <c r="E107" s="46">
        <v>4</v>
      </c>
      <c r="F107" s="48"/>
    </row>
    <row r="108" spans="1:6" ht="12.75" customHeight="1">
      <c r="A108" s="50">
        <v>4</v>
      </c>
      <c r="B108" s="17" t="s">
        <v>10</v>
      </c>
      <c r="C108" s="53"/>
      <c r="D108" s="52">
        <v>4</v>
      </c>
      <c r="E108" s="52">
        <v>5</v>
      </c>
      <c r="F108" s="54"/>
    </row>
    <row r="109" ht="12.75" customHeight="1"/>
    <row r="110" spans="1:6" ht="12.75" customHeight="1">
      <c r="A110" s="4" t="s">
        <v>101</v>
      </c>
      <c r="C110" s="7" t="s">
        <v>8</v>
      </c>
      <c r="D110" s="5" t="s">
        <v>6</v>
      </c>
      <c r="E110" s="6" t="s">
        <v>7</v>
      </c>
      <c r="F110" s="29" t="s">
        <v>9</v>
      </c>
    </row>
    <row r="111" spans="1:10" ht="12.75" customHeight="1">
      <c r="A111" s="26">
        <v>1</v>
      </c>
      <c r="B111" s="13" t="s">
        <v>107</v>
      </c>
      <c r="C111" s="16">
        <v>0.5</v>
      </c>
      <c r="D111" s="15">
        <v>3</v>
      </c>
      <c r="E111" s="15">
        <v>1</v>
      </c>
      <c r="F111" s="31">
        <f>Max!$B$3*C111</f>
        <v>100</v>
      </c>
      <c r="I111" s="3">
        <f>D111*E111</f>
        <v>3</v>
      </c>
      <c r="J111" s="3">
        <f>I111*F111</f>
        <v>300</v>
      </c>
    </row>
    <row r="112" spans="1:10" ht="12.75" customHeight="1">
      <c r="A112" s="26"/>
      <c r="B112" s="13"/>
      <c r="C112" s="16">
        <v>0.6</v>
      </c>
      <c r="D112" s="15">
        <v>3</v>
      </c>
      <c r="E112" s="15">
        <v>1</v>
      </c>
      <c r="F112" s="31">
        <f>Max!$B$3*C112</f>
        <v>120</v>
      </c>
      <c r="I112" s="3">
        <f>D112*E112</f>
        <v>3</v>
      </c>
      <c r="J112" s="3">
        <f>I112*F112</f>
        <v>360</v>
      </c>
    </row>
    <row r="113" spans="1:10" ht="12.75" customHeight="1">
      <c r="A113" s="26"/>
      <c r="B113" s="13"/>
      <c r="C113" s="16">
        <v>0.7</v>
      </c>
      <c r="D113" s="15">
        <v>3</v>
      </c>
      <c r="E113" s="15">
        <v>2</v>
      </c>
      <c r="F113" s="31">
        <f>Max!$B$3*C113</f>
        <v>140</v>
      </c>
      <c r="I113" s="3">
        <f>D113*E113</f>
        <v>6</v>
      </c>
      <c r="J113" s="3">
        <f>I113*F113</f>
        <v>840</v>
      </c>
    </row>
    <row r="114" spans="1:10" ht="12.75" customHeight="1">
      <c r="A114" s="26"/>
      <c r="B114" s="13"/>
      <c r="C114" s="16">
        <v>0.8</v>
      </c>
      <c r="D114" s="15">
        <v>2</v>
      </c>
      <c r="E114" s="15">
        <v>5</v>
      </c>
      <c r="F114" s="31">
        <f>Max!$B$3*C114</f>
        <v>160</v>
      </c>
      <c r="I114" s="3">
        <f>D114*E114</f>
        <v>10</v>
      </c>
      <c r="J114" s="3">
        <f>I114*F114</f>
        <v>1600</v>
      </c>
    </row>
    <row r="115" spans="1:6" ht="12.75" customHeight="1">
      <c r="A115" s="44">
        <v>2</v>
      </c>
      <c r="B115" s="45" t="s">
        <v>73</v>
      </c>
      <c r="C115" s="47"/>
      <c r="D115" s="46">
        <v>8</v>
      </c>
      <c r="E115" s="46">
        <v>4</v>
      </c>
      <c r="F115" s="48"/>
    </row>
    <row r="116" spans="1:12" ht="12.75" customHeight="1">
      <c r="A116" s="28">
        <v>3</v>
      </c>
      <c r="B116" s="21" t="s">
        <v>11</v>
      </c>
      <c r="C116" s="24">
        <v>0.5</v>
      </c>
      <c r="D116" s="23">
        <v>3</v>
      </c>
      <c r="E116" s="23">
        <v>1</v>
      </c>
      <c r="F116" s="32">
        <f>Max!$B$4*C116</f>
        <v>110</v>
      </c>
      <c r="K116" s="3">
        <f>D116*E116</f>
        <v>3</v>
      </c>
      <c r="L116" s="3">
        <f>K116*F116</f>
        <v>330</v>
      </c>
    </row>
    <row r="117" spans="1:12" ht="12.75" customHeight="1">
      <c r="A117" s="28"/>
      <c r="B117" s="21"/>
      <c r="C117" s="24">
        <v>0.6</v>
      </c>
      <c r="D117" s="23">
        <v>3</v>
      </c>
      <c r="E117" s="23">
        <v>2</v>
      </c>
      <c r="F117" s="32">
        <f>Max!$B$4*C117</f>
        <v>132</v>
      </c>
      <c r="K117" s="3">
        <f>D117*E117</f>
        <v>6</v>
      </c>
      <c r="L117" s="3">
        <f>K117*F117</f>
        <v>792</v>
      </c>
    </row>
    <row r="118" spans="1:12" ht="12.75" customHeight="1">
      <c r="A118" s="28"/>
      <c r="B118" s="21"/>
      <c r="C118" s="24">
        <v>0.7</v>
      </c>
      <c r="D118" s="23">
        <v>3</v>
      </c>
      <c r="E118" s="23">
        <v>2</v>
      </c>
      <c r="F118" s="32">
        <f>Max!$B$4*C118</f>
        <v>154</v>
      </c>
      <c r="K118" s="3">
        <f>D118*E118</f>
        <v>6</v>
      </c>
      <c r="L118" s="3">
        <f>K118*F118</f>
        <v>924</v>
      </c>
    </row>
    <row r="119" spans="1:12" ht="12.75" customHeight="1">
      <c r="A119" s="28"/>
      <c r="B119" s="21"/>
      <c r="C119" s="24">
        <v>0.75</v>
      </c>
      <c r="D119" s="23">
        <v>2</v>
      </c>
      <c r="E119" s="23">
        <v>5</v>
      </c>
      <c r="F119" s="32">
        <f>Max!$B$4*C119</f>
        <v>165</v>
      </c>
      <c r="K119" s="3">
        <f>D119*E119</f>
        <v>10</v>
      </c>
      <c r="L119" s="3">
        <f>K119*F119</f>
        <v>1650</v>
      </c>
    </row>
    <row r="120" spans="1:6" ht="12.75" customHeight="1">
      <c r="A120" s="27">
        <v>4</v>
      </c>
      <c r="B120" s="17" t="s">
        <v>75</v>
      </c>
      <c r="C120" s="20"/>
      <c r="D120" s="19">
        <v>5</v>
      </c>
      <c r="E120" s="19">
        <v>4</v>
      </c>
      <c r="F120" s="34"/>
    </row>
    <row r="121" ht="12.75" customHeight="1"/>
    <row r="122" spans="1:6" ht="12.75" customHeight="1">
      <c r="A122" s="4" t="s">
        <v>102</v>
      </c>
      <c r="C122" s="7" t="s">
        <v>8</v>
      </c>
      <c r="D122" s="5" t="s">
        <v>6</v>
      </c>
      <c r="E122" s="6" t="s">
        <v>7</v>
      </c>
      <c r="F122" s="29" t="s">
        <v>9</v>
      </c>
    </row>
    <row r="123" spans="1:8" ht="12.75" customHeight="1">
      <c r="A123" s="25">
        <v>1</v>
      </c>
      <c r="B123" s="9" t="s">
        <v>4</v>
      </c>
      <c r="C123" s="12">
        <v>0.5</v>
      </c>
      <c r="D123" s="11">
        <v>3</v>
      </c>
      <c r="E123" s="11">
        <v>1</v>
      </c>
      <c r="F123" s="30">
        <f>Max!$B$2*C123</f>
        <v>105</v>
      </c>
      <c r="G123" s="3">
        <f>D123*E123</f>
        <v>3</v>
      </c>
      <c r="H123" s="3">
        <f>G123*F123</f>
        <v>315</v>
      </c>
    </row>
    <row r="124" spans="1:8" ht="12.75" customHeight="1">
      <c r="A124" s="25"/>
      <c r="B124" s="9"/>
      <c r="C124" s="12">
        <v>0.6</v>
      </c>
      <c r="D124" s="11">
        <v>3</v>
      </c>
      <c r="E124" s="11">
        <v>2</v>
      </c>
      <c r="F124" s="30">
        <f>Max!$B$2*C124</f>
        <v>126</v>
      </c>
      <c r="G124" s="3">
        <f>D124*E124</f>
        <v>6</v>
      </c>
      <c r="H124" s="3">
        <f>G124*F124</f>
        <v>756</v>
      </c>
    </row>
    <row r="125" spans="1:8" ht="12.75" customHeight="1">
      <c r="A125" s="25"/>
      <c r="B125" s="9"/>
      <c r="C125" s="12">
        <v>0.7</v>
      </c>
      <c r="D125" s="11">
        <v>2</v>
      </c>
      <c r="E125" s="11">
        <v>2</v>
      </c>
      <c r="F125" s="30">
        <f>Max!$B$2*C125</f>
        <v>147</v>
      </c>
      <c r="G125" s="3">
        <f>D125*E125</f>
        <v>4</v>
      </c>
      <c r="H125" s="3">
        <f>G125*F125</f>
        <v>588</v>
      </c>
    </row>
    <row r="126" spans="1:8" ht="12.75" customHeight="1">
      <c r="A126" s="25"/>
      <c r="B126" s="9"/>
      <c r="C126" s="12">
        <v>0.75</v>
      </c>
      <c r="D126" s="11">
        <v>2</v>
      </c>
      <c r="E126" s="11">
        <v>3</v>
      </c>
      <c r="F126" s="30">
        <f>Max!$B$2*C126</f>
        <v>157.5</v>
      </c>
      <c r="G126" s="3">
        <f>D126*E126</f>
        <v>6</v>
      </c>
      <c r="H126" s="3">
        <f>G126*F126</f>
        <v>945</v>
      </c>
    </row>
    <row r="127" spans="1:10" ht="12.75" customHeight="1">
      <c r="A127" s="26">
        <v>2</v>
      </c>
      <c r="B127" s="13" t="s">
        <v>107</v>
      </c>
      <c r="C127" s="16">
        <v>0.5</v>
      </c>
      <c r="D127" s="15">
        <v>3</v>
      </c>
      <c r="E127" s="15">
        <v>1</v>
      </c>
      <c r="F127" s="31">
        <f>Max!$B$3*C127</f>
        <v>100</v>
      </c>
      <c r="I127" s="3">
        <f>D127*E127</f>
        <v>3</v>
      </c>
      <c r="J127" s="3">
        <f>I127*F127</f>
        <v>300</v>
      </c>
    </row>
    <row r="128" spans="1:10" ht="12.75" customHeight="1">
      <c r="A128" s="26"/>
      <c r="B128" s="13"/>
      <c r="C128" s="16">
        <v>0.6</v>
      </c>
      <c r="D128" s="15">
        <v>3</v>
      </c>
      <c r="E128" s="15">
        <v>1</v>
      </c>
      <c r="F128" s="31">
        <f>Max!$B$3*C128</f>
        <v>120</v>
      </c>
      <c r="I128" s="3">
        <f>D128*E128</f>
        <v>3</v>
      </c>
      <c r="J128" s="3">
        <f>I128*F128</f>
        <v>360</v>
      </c>
    </row>
    <row r="129" spans="1:10" ht="12.75" customHeight="1">
      <c r="A129" s="26"/>
      <c r="B129" s="13"/>
      <c r="C129" s="16">
        <v>0.7</v>
      </c>
      <c r="D129" s="15">
        <v>3</v>
      </c>
      <c r="E129" s="15">
        <v>2</v>
      </c>
      <c r="F129" s="31">
        <f>Max!$B$3*C129</f>
        <v>140</v>
      </c>
      <c r="I129" s="3">
        <f>D129*E129</f>
        <v>6</v>
      </c>
      <c r="J129" s="3">
        <f>I129*F129</f>
        <v>840</v>
      </c>
    </row>
    <row r="130" spans="1:10" ht="12.75" customHeight="1">
      <c r="A130" s="26"/>
      <c r="B130" s="13"/>
      <c r="C130" s="16">
        <v>0.75</v>
      </c>
      <c r="D130" s="15">
        <v>2</v>
      </c>
      <c r="E130" s="15">
        <v>4</v>
      </c>
      <c r="F130" s="31">
        <f>Max!$B$3*C130</f>
        <v>150</v>
      </c>
      <c r="I130" s="3">
        <f>D130*E130</f>
        <v>8</v>
      </c>
      <c r="J130" s="3">
        <f>I130*F130</f>
        <v>1200</v>
      </c>
    </row>
    <row r="131" spans="1:6" ht="12.75" customHeight="1">
      <c r="A131" s="27">
        <v>3</v>
      </c>
      <c r="B131" s="17" t="s">
        <v>10</v>
      </c>
      <c r="C131" s="20"/>
      <c r="D131" s="19">
        <v>8</v>
      </c>
      <c r="E131" s="19">
        <v>3</v>
      </c>
      <c r="F131" s="34"/>
    </row>
    <row r="132" spans="7:12" ht="12.75" customHeight="1">
      <c r="G132" s="210">
        <f aca="true" t="shared" si="2" ref="G132:L132">SUM(G98:G131)</f>
        <v>41</v>
      </c>
      <c r="H132" s="210">
        <f t="shared" si="2"/>
        <v>5859</v>
      </c>
      <c r="I132" s="210">
        <f t="shared" si="2"/>
        <v>63</v>
      </c>
      <c r="J132" s="210">
        <f t="shared" si="2"/>
        <v>8770</v>
      </c>
      <c r="K132" s="210">
        <f t="shared" si="2"/>
        <v>25</v>
      </c>
      <c r="L132" s="210">
        <f t="shared" si="2"/>
        <v>3696</v>
      </c>
    </row>
    <row r="133" spans="1:2" ht="12.75" customHeight="1">
      <c r="A133" s="4" t="s">
        <v>15</v>
      </c>
      <c r="B133" s="4"/>
    </row>
    <row r="134" spans="1:6" ht="12.75" customHeight="1">
      <c r="A134" s="4" t="s">
        <v>100</v>
      </c>
      <c r="C134" s="7" t="s">
        <v>8</v>
      </c>
      <c r="D134" s="5" t="s">
        <v>6</v>
      </c>
      <c r="E134" s="6" t="s">
        <v>7</v>
      </c>
      <c r="F134" s="29" t="s">
        <v>9</v>
      </c>
    </row>
    <row r="135" spans="1:10" ht="12.75" customHeight="1">
      <c r="A135" s="26">
        <v>1</v>
      </c>
      <c r="B135" s="13" t="s">
        <v>107</v>
      </c>
      <c r="C135" s="16">
        <v>0.5</v>
      </c>
      <c r="D135" s="15">
        <v>3</v>
      </c>
      <c r="E135" s="15">
        <v>1</v>
      </c>
      <c r="F135" s="31">
        <f>Max!$B$3*C135</f>
        <v>100</v>
      </c>
      <c r="I135" s="3">
        <f>D135*E135</f>
        <v>3</v>
      </c>
      <c r="J135" s="3">
        <f>I135*F135</f>
        <v>300</v>
      </c>
    </row>
    <row r="136" spans="1:10" ht="12.75" customHeight="1">
      <c r="A136" s="26"/>
      <c r="B136" s="13"/>
      <c r="C136" s="16">
        <v>0.6</v>
      </c>
      <c r="D136" s="15">
        <v>3</v>
      </c>
      <c r="E136" s="15">
        <v>2</v>
      </c>
      <c r="F136" s="31">
        <f>Max!$B$3*C136</f>
        <v>120</v>
      </c>
      <c r="I136" s="3">
        <f>D136*E136</f>
        <v>6</v>
      </c>
      <c r="J136" s="3">
        <f>I136*F136</f>
        <v>720</v>
      </c>
    </row>
    <row r="137" spans="1:10" ht="12.75" customHeight="1">
      <c r="A137" s="26"/>
      <c r="B137" s="13"/>
      <c r="C137" s="16">
        <v>0.7</v>
      </c>
      <c r="D137" s="15">
        <v>2</v>
      </c>
      <c r="E137" s="15">
        <v>2</v>
      </c>
      <c r="F137" s="31">
        <f>Max!$B$3*C137</f>
        <v>140</v>
      </c>
      <c r="I137" s="3">
        <f>D137*E137</f>
        <v>4</v>
      </c>
      <c r="J137" s="3">
        <f>I137*F137</f>
        <v>560</v>
      </c>
    </row>
    <row r="138" spans="1:10" ht="12.75" customHeight="1">
      <c r="A138" s="26"/>
      <c r="B138" s="13"/>
      <c r="C138" s="16">
        <v>0.75</v>
      </c>
      <c r="D138" s="15">
        <v>1</v>
      </c>
      <c r="E138" s="15">
        <v>4</v>
      </c>
      <c r="F138" s="31">
        <f>Max!$B$3*C138</f>
        <v>150</v>
      </c>
      <c r="I138" s="3">
        <f>D138*E138</f>
        <v>4</v>
      </c>
      <c r="J138" s="3">
        <f>I138*F138</f>
        <v>600</v>
      </c>
    </row>
    <row r="139" spans="1:12" ht="12.75" customHeight="1">
      <c r="A139" s="28">
        <v>1</v>
      </c>
      <c r="B139" s="21" t="s">
        <v>11</v>
      </c>
      <c r="C139" s="24">
        <v>0.5</v>
      </c>
      <c r="D139" s="23">
        <v>3</v>
      </c>
      <c r="E139" s="23">
        <v>1</v>
      </c>
      <c r="F139" s="32">
        <f>Max!$B$4*C139</f>
        <v>110</v>
      </c>
      <c r="K139" s="3">
        <f>D139*E139</f>
        <v>3</v>
      </c>
      <c r="L139" s="3">
        <f>K139*F139</f>
        <v>330</v>
      </c>
    </row>
    <row r="140" spans="1:12" ht="12.75" customHeight="1">
      <c r="A140" s="28"/>
      <c r="B140" s="21"/>
      <c r="C140" s="24">
        <v>0.6</v>
      </c>
      <c r="D140" s="23">
        <v>2</v>
      </c>
      <c r="E140" s="23">
        <v>2</v>
      </c>
      <c r="F140" s="32">
        <f>Max!$B$4*C140</f>
        <v>132</v>
      </c>
      <c r="K140" s="3">
        <f>D140*E140</f>
        <v>4</v>
      </c>
      <c r="L140" s="3">
        <f>K140*F140</f>
        <v>528</v>
      </c>
    </row>
    <row r="141" spans="1:12" ht="12.75" customHeight="1">
      <c r="A141" s="28"/>
      <c r="B141" s="21"/>
      <c r="C141" s="24">
        <v>0.7</v>
      </c>
      <c r="D141" s="23">
        <v>2</v>
      </c>
      <c r="E141" s="23">
        <v>4</v>
      </c>
      <c r="F141" s="32">
        <f>Max!$B$4*C141</f>
        <v>154</v>
      </c>
      <c r="K141" s="3">
        <f>D141*E141</f>
        <v>8</v>
      </c>
      <c r="L141" s="3">
        <f>K141*F141</f>
        <v>1232</v>
      </c>
    </row>
    <row r="142" spans="1:6" ht="12.75" customHeight="1">
      <c r="A142" s="44">
        <v>3</v>
      </c>
      <c r="B142" s="45" t="s">
        <v>10</v>
      </c>
      <c r="C142" s="47"/>
      <c r="D142" s="46">
        <v>8</v>
      </c>
      <c r="E142" s="46">
        <v>2</v>
      </c>
      <c r="F142" s="48"/>
    </row>
    <row r="143" ht="12.75" customHeight="1"/>
    <row r="144" spans="1:6" ht="12.75" customHeight="1">
      <c r="A144" s="4" t="s">
        <v>101</v>
      </c>
      <c r="C144" s="7" t="s">
        <v>8</v>
      </c>
      <c r="D144" s="5" t="s">
        <v>6</v>
      </c>
      <c r="E144" s="6" t="s">
        <v>7</v>
      </c>
      <c r="F144" s="29" t="s">
        <v>9</v>
      </c>
    </row>
    <row r="145" spans="1:8" ht="12.75" customHeight="1">
      <c r="A145" s="25">
        <v>1</v>
      </c>
      <c r="B145" s="9" t="s">
        <v>4</v>
      </c>
      <c r="C145" s="12">
        <v>0.5</v>
      </c>
      <c r="D145" s="11">
        <v>3</v>
      </c>
      <c r="E145" s="11">
        <v>1</v>
      </c>
      <c r="F145" s="30">
        <f>Max!$B$2*C145</f>
        <v>105</v>
      </c>
      <c r="G145" s="3">
        <f>D145*E145</f>
        <v>3</v>
      </c>
      <c r="H145" s="3">
        <f>G145*F145</f>
        <v>315</v>
      </c>
    </row>
    <row r="146" spans="1:8" ht="12.75" customHeight="1">
      <c r="A146" s="25"/>
      <c r="B146" s="9"/>
      <c r="C146" s="12">
        <v>0.6</v>
      </c>
      <c r="D146" s="11">
        <v>3</v>
      </c>
      <c r="E146" s="11">
        <v>2</v>
      </c>
      <c r="F146" s="30">
        <f>Max!$B$2*C146</f>
        <v>126</v>
      </c>
      <c r="G146" s="3">
        <f>D146*E146</f>
        <v>6</v>
      </c>
      <c r="H146" s="3">
        <f>G146*F146</f>
        <v>756</v>
      </c>
    </row>
    <row r="147" spans="1:8" ht="12.75" customHeight="1">
      <c r="A147" s="25"/>
      <c r="B147" s="9"/>
      <c r="C147" s="12">
        <v>0.7</v>
      </c>
      <c r="D147" s="11">
        <v>2</v>
      </c>
      <c r="E147" s="11">
        <v>3</v>
      </c>
      <c r="F147" s="30">
        <f>Max!$B$2*C147</f>
        <v>147</v>
      </c>
      <c r="G147" s="3">
        <f>D147*E147</f>
        <v>6</v>
      </c>
      <c r="H147" s="3">
        <f>G147*F147</f>
        <v>882</v>
      </c>
    </row>
    <row r="148" spans="1:10" ht="12.75" customHeight="1">
      <c r="A148" s="26">
        <v>2</v>
      </c>
      <c r="B148" s="13" t="s">
        <v>107</v>
      </c>
      <c r="C148" s="16">
        <v>0.5</v>
      </c>
      <c r="D148" s="15">
        <v>3</v>
      </c>
      <c r="E148" s="15">
        <v>1</v>
      </c>
      <c r="F148" s="31">
        <f>Max!$B$3*C148</f>
        <v>100</v>
      </c>
      <c r="I148" s="3">
        <f>D148*E148</f>
        <v>3</v>
      </c>
      <c r="J148" s="3">
        <f>I148*F148</f>
        <v>300</v>
      </c>
    </row>
    <row r="149" spans="1:10" ht="12.75" customHeight="1">
      <c r="A149" s="26"/>
      <c r="B149" s="13"/>
      <c r="C149" s="16">
        <v>0.6</v>
      </c>
      <c r="D149" s="15">
        <v>3</v>
      </c>
      <c r="E149" s="15">
        <v>2</v>
      </c>
      <c r="F149" s="31">
        <f>Max!$B$3*C149</f>
        <v>120</v>
      </c>
      <c r="I149" s="3">
        <f>D149*E149</f>
        <v>6</v>
      </c>
      <c r="J149" s="3">
        <f>I149*F149</f>
        <v>720</v>
      </c>
    </row>
    <row r="150" spans="1:10" ht="12.75" customHeight="1">
      <c r="A150" s="26"/>
      <c r="B150" s="13"/>
      <c r="C150" s="16">
        <v>0.7</v>
      </c>
      <c r="D150" s="15">
        <v>2</v>
      </c>
      <c r="E150" s="15">
        <v>3</v>
      </c>
      <c r="F150" s="31">
        <f>Max!$B$3*C150</f>
        <v>140</v>
      </c>
      <c r="I150" s="3">
        <f>D150*E150</f>
        <v>6</v>
      </c>
      <c r="J150" s="3">
        <f>I150*F150</f>
        <v>840</v>
      </c>
    </row>
    <row r="151" ht="12.75" customHeight="1"/>
    <row r="152" spans="1:6" ht="12.75" customHeight="1">
      <c r="A152" s="4" t="s">
        <v>22</v>
      </c>
      <c r="C152" s="7"/>
      <c r="D152" s="5"/>
      <c r="E152" s="6"/>
      <c r="F152" s="29"/>
    </row>
    <row r="153" ht="12.75" customHeight="1">
      <c r="B153" s="8" t="s">
        <v>23</v>
      </c>
    </row>
    <row r="154" spans="7:12" ht="12.75" customHeight="1">
      <c r="G154" s="210">
        <f aca="true" t="shared" si="3" ref="G154:L154">SUM(G135:G153)</f>
        <v>15</v>
      </c>
      <c r="H154" s="210">
        <f t="shared" si="3"/>
        <v>1953</v>
      </c>
      <c r="I154" s="210">
        <f t="shared" si="3"/>
        <v>32</v>
      </c>
      <c r="J154" s="210">
        <f t="shared" si="3"/>
        <v>4040</v>
      </c>
      <c r="K154" s="210">
        <f t="shared" si="3"/>
        <v>15</v>
      </c>
      <c r="L154" s="210">
        <f t="shared" si="3"/>
        <v>2090</v>
      </c>
    </row>
    <row r="155" ht="12.75" customHeight="1"/>
    <row r="156" spans="7:12" ht="12.75" customHeight="1">
      <c r="G156" s="214">
        <f aca="true" t="shared" si="4" ref="G156:L156">SUM(G154,G132,G95,G48)</f>
        <v>192</v>
      </c>
      <c r="H156" s="214">
        <f t="shared" si="4"/>
        <v>27478.5</v>
      </c>
      <c r="I156" s="214">
        <f t="shared" si="4"/>
        <v>257</v>
      </c>
      <c r="J156" s="214">
        <f t="shared" si="4"/>
        <v>35540</v>
      </c>
      <c r="K156" s="214">
        <f t="shared" si="4"/>
        <v>94</v>
      </c>
      <c r="L156" s="214">
        <f t="shared" si="4"/>
        <v>13992</v>
      </c>
    </row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</sheetData>
  <sheetProtection/>
  <printOptions/>
  <pageMargins left="0.75" right="0.75" top="1" bottom="1" header="0.4921259845" footer="0.4921259845"/>
  <pageSetup fitToHeight="1" fitToWidth="1" horizontalDpi="300" verticalDpi="3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125" style="4" customWidth="1"/>
    <col min="2" max="2" width="24.25390625" style="8" customWidth="1"/>
    <col min="3" max="3" width="11.25390625" style="1" customWidth="1"/>
    <col min="4" max="4" width="10.75390625" style="33" customWidth="1"/>
    <col min="5" max="5" width="9.125" style="33" customWidth="1"/>
    <col min="6" max="6" width="14.125" style="33" customWidth="1"/>
    <col min="7" max="11" width="9.125" style="33" hidden="1" customWidth="1"/>
    <col min="12" max="12" width="9.125" style="61" hidden="1" customWidth="1"/>
  </cols>
  <sheetData>
    <row r="1" spans="1:12" ht="12.75">
      <c r="A1" s="197"/>
      <c r="B1" s="197" t="s">
        <v>2</v>
      </c>
      <c r="C1" s="197"/>
      <c r="D1" s="29"/>
      <c r="E1" s="197"/>
      <c r="F1" s="197"/>
      <c r="G1" s="180"/>
      <c r="H1" s="180"/>
      <c r="I1" s="180"/>
      <c r="J1" s="180"/>
      <c r="K1" s="180"/>
      <c r="L1" s="181"/>
    </row>
    <row r="2" spans="2:12" ht="12.75" customHeight="1">
      <c r="B2" s="39" t="s">
        <v>68</v>
      </c>
      <c r="C2" s="37"/>
      <c r="D2" s="38"/>
      <c r="E2" s="38"/>
      <c r="F2" s="38"/>
      <c r="G2" s="38"/>
      <c r="H2" s="38"/>
      <c r="I2" s="180"/>
      <c r="J2" s="180"/>
      <c r="K2" s="180"/>
      <c r="L2" s="181"/>
    </row>
    <row r="3" spans="2:12" ht="12.75" customHeight="1">
      <c r="B3" s="39"/>
      <c r="C3" s="37"/>
      <c r="D3" s="175"/>
      <c r="E3" s="175"/>
      <c r="F3" s="38"/>
      <c r="G3" s="38"/>
      <c r="H3" s="38"/>
      <c r="I3" s="180"/>
      <c r="J3" s="180"/>
      <c r="K3" s="180"/>
      <c r="L3" s="181"/>
    </row>
    <row r="4" spans="1:12" ht="12.75" customHeight="1">
      <c r="A4" s="42"/>
      <c r="B4" s="42"/>
      <c r="C4" s="42"/>
      <c r="D4" s="204"/>
      <c r="E4" s="29"/>
      <c r="F4" s="42"/>
      <c r="G4" s="180"/>
      <c r="H4" s="180"/>
      <c r="I4" s="180"/>
      <c r="J4" s="180"/>
      <c r="K4" s="180"/>
      <c r="L4" s="181"/>
    </row>
    <row r="5" spans="1:12" ht="12.75" customHeight="1">
      <c r="A5" s="4" t="s">
        <v>5</v>
      </c>
      <c r="B5" s="4"/>
      <c r="C5" s="182"/>
      <c r="D5" s="180"/>
      <c r="E5" s="180"/>
      <c r="F5" s="180"/>
      <c r="G5" s="180"/>
      <c r="H5" s="180"/>
      <c r="I5" s="180"/>
      <c r="J5" s="180"/>
      <c r="K5" s="180"/>
      <c r="L5" s="181"/>
    </row>
    <row r="6" spans="1:12" ht="12.75" customHeight="1">
      <c r="A6" s="4" t="s">
        <v>100</v>
      </c>
      <c r="C6" s="7" t="s">
        <v>8</v>
      </c>
      <c r="D6" s="29" t="s">
        <v>6</v>
      </c>
      <c r="E6" s="29" t="s">
        <v>7</v>
      </c>
      <c r="F6" s="29" t="s">
        <v>9</v>
      </c>
      <c r="G6" s="180"/>
      <c r="H6" s="180"/>
      <c r="I6" s="180"/>
      <c r="J6" s="180"/>
      <c r="K6" s="180"/>
      <c r="L6" s="181"/>
    </row>
    <row r="7" spans="1:12" ht="12.75" customHeight="1">
      <c r="A7" s="26">
        <v>1</v>
      </c>
      <c r="B7" s="13" t="s">
        <v>107</v>
      </c>
      <c r="C7" s="192">
        <v>0.5</v>
      </c>
      <c r="D7" s="191">
        <v>5</v>
      </c>
      <c r="E7" s="191">
        <v>1</v>
      </c>
      <c r="F7" s="191">
        <f>Max!$B$3*C7</f>
        <v>100</v>
      </c>
      <c r="G7" s="185"/>
      <c r="H7" s="186"/>
      <c r="I7" s="185">
        <f>D7*E7</f>
        <v>5</v>
      </c>
      <c r="J7" s="186">
        <f>F7*I7</f>
        <v>500</v>
      </c>
      <c r="K7" s="185"/>
      <c r="L7" s="187"/>
    </row>
    <row r="8" spans="1:12" ht="12.75" customHeight="1">
      <c r="A8" s="26"/>
      <c r="B8" s="13"/>
      <c r="C8" s="192">
        <v>0.6</v>
      </c>
      <c r="D8" s="200">
        <v>4</v>
      </c>
      <c r="E8" s="191">
        <v>2</v>
      </c>
      <c r="F8" s="191">
        <f>Max!$B$3*C8</f>
        <v>120</v>
      </c>
      <c r="G8" s="188"/>
      <c r="H8" s="189"/>
      <c r="I8" s="188">
        <f>D8*E8</f>
        <v>8</v>
      </c>
      <c r="J8" s="189">
        <f>F8*I8</f>
        <v>960</v>
      </c>
      <c r="K8" s="188"/>
      <c r="L8" s="190"/>
    </row>
    <row r="9" spans="1:12" ht="12.75" customHeight="1">
      <c r="A9" s="26"/>
      <c r="B9" s="13"/>
      <c r="C9" s="192">
        <v>0.7</v>
      </c>
      <c r="D9" s="200">
        <v>3</v>
      </c>
      <c r="E9" s="191">
        <v>2</v>
      </c>
      <c r="F9" s="191">
        <f>Max!$B$3*C9</f>
        <v>140</v>
      </c>
      <c r="G9" s="188"/>
      <c r="H9" s="189"/>
      <c r="I9" s="188">
        <f>D9*E9</f>
        <v>6</v>
      </c>
      <c r="J9" s="189">
        <f>F9*I9</f>
        <v>840</v>
      </c>
      <c r="K9" s="188"/>
      <c r="L9" s="190"/>
    </row>
    <row r="10" spans="1:12" ht="12.75" customHeight="1">
      <c r="A10" s="26"/>
      <c r="B10" s="13"/>
      <c r="C10" s="192">
        <v>0.75</v>
      </c>
      <c r="D10" s="191">
        <v>3</v>
      </c>
      <c r="E10" s="191">
        <v>5</v>
      </c>
      <c r="F10" s="191">
        <f>Max!$B$3*C10</f>
        <v>150</v>
      </c>
      <c r="G10" s="188"/>
      <c r="H10" s="189"/>
      <c r="I10" s="188">
        <f>D10*E10</f>
        <v>15</v>
      </c>
      <c r="J10" s="189">
        <f>F10*I10</f>
        <v>2250</v>
      </c>
      <c r="K10" s="188"/>
      <c r="L10" s="190"/>
    </row>
    <row r="11" spans="1:12" ht="12.75" customHeight="1">
      <c r="A11" s="25">
        <v>2</v>
      </c>
      <c r="B11" s="9" t="s">
        <v>4</v>
      </c>
      <c r="C11" s="184">
        <v>0.5</v>
      </c>
      <c r="D11" s="203">
        <v>5</v>
      </c>
      <c r="E11" s="183">
        <v>1</v>
      </c>
      <c r="F11" s="183">
        <f>Max!$B$2*C11</f>
        <v>105</v>
      </c>
      <c r="G11" s="188">
        <f>D11*E11</f>
        <v>5</v>
      </c>
      <c r="H11" s="189">
        <f>F11*G11</f>
        <v>525</v>
      </c>
      <c r="I11" s="188"/>
      <c r="J11" s="189"/>
      <c r="K11" s="188"/>
      <c r="L11" s="190"/>
    </row>
    <row r="12" spans="1:12" ht="12.75" customHeight="1">
      <c r="A12" s="25"/>
      <c r="B12" s="9"/>
      <c r="C12" s="184">
        <v>0.6</v>
      </c>
      <c r="D12" s="183">
        <v>5</v>
      </c>
      <c r="E12" s="183">
        <v>2</v>
      </c>
      <c r="F12" s="183">
        <f>Max!$B$2*C12</f>
        <v>126</v>
      </c>
      <c r="G12" s="188">
        <f>D12*E12</f>
        <v>10</v>
      </c>
      <c r="H12" s="189">
        <f>F12*G12</f>
        <v>1260</v>
      </c>
      <c r="I12" s="188"/>
      <c r="J12" s="189"/>
      <c r="K12" s="188"/>
      <c r="L12" s="190"/>
    </row>
    <row r="13" spans="1:12" ht="12.75" customHeight="1">
      <c r="A13" s="25"/>
      <c r="B13" s="9"/>
      <c r="C13" s="184">
        <v>0.7</v>
      </c>
      <c r="D13" s="183">
        <v>5</v>
      </c>
      <c r="E13" s="183">
        <v>5</v>
      </c>
      <c r="F13" s="183">
        <f>Max!$B$2*C13</f>
        <v>147</v>
      </c>
      <c r="G13" s="188">
        <f>D13*E13</f>
        <v>25</v>
      </c>
      <c r="H13" s="189">
        <f>F13*G13</f>
        <v>3675</v>
      </c>
      <c r="I13" s="188"/>
      <c r="J13" s="189"/>
      <c r="K13" s="188"/>
      <c r="L13" s="190"/>
    </row>
    <row r="14" spans="1:12" ht="12.75" customHeight="1">
      <c r="A14" s="44">
        <v>3</v>
      </c>
      <c r="B14" s="8" t="s">
        <v>73</v>
      </c>
      <c r="C14" s="194"/>
      <c r="D14" s="202">
        <v>10</v>
      </c>
      <c r="E14" s="193">
        <v>5</v>
      </c>
      <c r="F14" s="193"/>
      <c r="G14" s="188"/>
      <c r="H14" s="189"/>
      <c r="I14" s="188"/>
      <c r="J14" s="189"/>
      <c r="K14" s="188"/>
      <c r="L14" s="190"/>
    </row>
    <row r="15" spans="1:12" ht="12.75" customHeight="1">
      <c r="A15" s="26">
        <v>4</v>
      </c>
      <c r="B15" s="13" t="s">
        <v>107</v>
      </c>
      <c r="C15" s="192">
        <v>0.5</v>
      </c>
      <c r="D15" s="191">
        <v>6</v>
      </c>
      <c r="E15" s="191">
        <v>1</v>
      </c>
      <c r="F15" s="191">
        <f>Max!$B$3*C15</f>
        <v>100</v>
      </c>
      <c r="G15" s="188"/>
      <c r="H15" s="189"/>
      <c r="I15" s="188">
        <f>D15*E15</f>
        <v>6</v>
      </c>
      <c r="J15" s="189">
        <f>F15*I15</f>
        <v>600</v>
      </c>
      <c r="K15" s="188"/>
      <c r="L15" s="190"/>
    </row>
    <row r="16" spans="1:12" ht="12.75" customHeight="1">
      <c r="A16" s="26"/>
      <c r="B16" s="13"/>
      <c r="C16" s="192">
        <v>0.6</v>
      </c>
      <c r="D16" s="191">
        <v>6</v>
      </c>
      <c r="E16" s="191">
        <v>2</v>
      </c>
      <c r="F16" s="191">
        <f>Max!$B$3*C16</f>
        <v>120</v>
      </c>
      <c r="G16" s="188"/>
      <c r="H16" s="189"/>
      <c r="I16" s="188">
        <f>D16*E16</f>
        <v>12</v>
      </c>
      <c r="J16" s="189">
        <f>F16*I16</f>
        <v>1440</v>
      </c>
      <c r="K16" s="188"/>
      <c r="L16" s="190"/>
    </row>
    <row r="17" spans="1:12" ht="12.75" customHeight="1">
      <c r="A17" s="26"/>
      <c r="B17" s="13"/>
      <c r="C17" s="192">
        <v>0.65</v>
      </c>
      <c r="D17" s="191">
        <v>6</v>
      </c>
      <c r="E17" s="191">
        <v>4</v>
      </c>
      <c r="F17" s="191">
        <f>Max!$B$3*C17</f>
        <v>130</v>
      </c>
      <c r="G17" s="188"/>
      <c r="H17" s="189"/>
      <c r="I17" s="188">
        <f>D17*E17</f>
        <v>24</v>
      </c>
      <c r="J17" s="189">
        <f>F17*I17</f>
        <v>3120</v>
      </c>
      <c r="K17" s="188"/>
      <c r="L17" s="190"/>
    </row>
    <row r="18" spans="1:12" ht="12.75" customHeight="1">
      <c r="A18" s="50">
        <v>5</v>
      </c>
      <c r="B18" s="51" t="s">
        <v>75</v>
      </c>
      <c r="C18" s="53"/>
      <c r="D18" s="54">
        <v>5</v>
      </c>
      <c r="E18" s="54">
        <v>5</v>
      </c>
      <c r="F18" s="54"/>
      <c r="G18" s="188"/>
      <c r="H18" s="189"/>
      <c r="I18" s="188"/>
      <c r="J18" s="189"/>
      <c r="K18" s="188"/>
      <c r="L18" s="190"/>
    </row>
    <row r="19" spans="3:12" ht="12.75" customHeight="1">
      <c r="C19" s="182"/>
      <c r="D19" s="180"/>
      <c r="E19" s="180"/>
      <c r="F19" s="180"/>
      <c r="G19" s="188"/>
      <c r="H19" s="189"/>
      <c r="I19" s="188"/>
      <c r="J19" s="189"/>
      <c r="K19" s="188"/>
      <c r="L19" s="190"/>
    </row>
    <row r="20" spans="1:12" ht="12.75" customHeight="1">
      <c r="A20" s="4" t="s">
        <v>101</v>
      </c>
      <c r="C20" s="7" t="s">
        <v>8</v>
      </c>
      <c r="D20" s="179" t="s">
        <v>6</v>
      </c>
      <c r="E20" s="179" t="s">
        <v>7</v>
      </c>
      <c r="F20" s="29" t="s">
        <v>9</v>
      </c>
      <c r="G20" s="188"/>
      <c r="H20" s="189"/>
      <c r="I20" s="188"/>
      <c r="J20" s="189"/>
      <c r="K20" s="188"/>
      <c r="L20" s="190"/>
    </row>
    <row r="21" spans="1:12" ht="12.75" customHeight="1">
      <c r="A21" s="28">
        <v>1</v>
      </c>
      <c r="B21" s="21" t="s">
        <v>11</v>
      </c>
      <c r="C21" s="196">
        <v>0.5</v>
      </c>
      <c r="D21" s="195">
        <v>5</v>
      </c>
      <c r="E21" s="195">
        <v>1</v>
      </c>
      <c r="F21" s="195">
        <f>Max!$B$4*C21</f>
        <v>110</v>
      </c>
      <c r="G21" s="188"/>
      <c r="H21" s="189"/>
      <c r="I21" s="188"/>
      <c r="J21" s="189"/>
      <c r="K21" s="188">
        <f>D21*E21</f>
        <v>5</v>
      </c>
      <c r="L21" s="190">
        <f>F21*K21</f>
        <v>550</v>
      </c>
    </row>
    <row r="22" spans="1:12" ht="12.75" customHeight="1">
      <c r="A22" s="28"/>
      <c r="B22" s="21"/>
      <c r="C22" s="196">
        <v>0.6</v>
      </c>
      <c r="D22" s="195">
        <v>5</v>
      </c>
      <c r="E22" s="195">
        <v>2</v>
      </c>
      <c r="F22" s="195">
        <f>Max!$B$4*C22</f>
        <v>132</v>
      </c>
      <c r="G22" s="188"/>
      <c r="H22" s="189"/>
      <c r="I22" s="188"/>
      <c r="J22" s="189"/>
      <c r="K22" s="188">
        <f>D22*E22</f>
        <v>10</v>
      </c>
      <c r="L22" s="190">
        <f>F22*K22</f>
        <v>1320</v>
      </c>
    </row>
    <row r="23" spans="1:12" ht="12.75" customHeight="1">
      <c r="A23" s="28"/>
      <c r="B23" s="21"/>
      <c r="C23" s="196">
        <v>0.7</v>
      </c>
      <c r="D23" s="195">
        <v>4</v>
      </c>
      <c r="E23" s="195">
        <v>2</v>
      </c>
      <c r="F23" s="195">
        <f>Max!$B$4*C23</f>
        <v>154</v>
      </c>
      <c r="G23" s="188"/>
      <c r="H23" s="189"/>
      <c r="I23" s="188"/>
      <c r="J23" s="189"/>
      <c r="K23" s="188">
        <f>D23*E23</f>
        <v>8</v>
      </c>
      <c r="L23" s="190">
        <f>F23*K23</f>
        <v>1232</v>
      </c>
    </row>
    <row r="24" spans="1:12" ht="12.75" customHeight="1">
      <c r="A24" s="28"/>
      <c r="B24" s="21"/>
      <c r="C24" s="196">
        <v>0.75</v>
      </c>
      <c r="D24" s="195">
        <v>3</v>
      </c>
      <c r="E24" s="195">
        <v>4</v>
      </c>
      <c r="F24" s="195">
        <f>Max!$B$4*C24</f>
        <v>165</v>
      </c>
      <c r="G24" s="188"/>
      <c r="H24" s="189"/>
      <c r="I24" s="188"/>
      <c r="J24" s="189"/>
      <c r="K24" s="188">
        <f>D24*E24</f>
        <v>12</v>
      </c>
      <c r="L24" s="190">
        <f>F24*K24</f>
        <v>1980</v>
      </c>
    </row>
    <row r="25" spans="1:12" ht="12.75" customHeight="1">
      <c r="A25" s="44">
        <v>2</v>
      </c>
      <c r="B25" s="45" t="s">
        <v>108</v>
      </c>
      <c r="C25" s="198"/>
      <c r="D25" s="199">
        <v>4</v>
      </c>
      <c r="E25" s="199">
        <v>6</v>
      </c>
      <c r="F25" s="199"/>
      <c r="G25" s="188"/>
      <c r="H25" s="189"/>
      <c r="I25" s="188"/>
      <c r="J25" s="189"/>
      <c r="K25" s="188"/>
      <c r="L25" s="190"/>
    </row>
    <row r="26" spans="1:12" ht="12.75" customHeight="1">
      <c r="A26" s="27">
        <v>3</v>
      </c>
      <c r="B26" s="17" t="s">
        <v>72</v>
      </c>
      <c r="C26" s="194"/>
      <c r="D26" s="193">
        <v>5</v>
      </c>
      <c r="E26" s="193">
        <v>5</v>
      </c>
      <c r="F26" s="193"/>
      <c r="G26" s="188"/>
      <c r="H26" s="189"/>
      <c r="I26" s="188"/>
      <c r="J26" s="189"/>
      <c r="K26" s="188"/>
      <c r="L26" s="190"/>
    </row>
    <row r="27" spans="1:12" ht="12.75" customHeight="1">
      <c r="A27" s="28">
        <v>4</v>
      </c>
      <c r="B27" s="21" t="s">
        <v>69</v>
      </c>
      <c r="C27" s="196">
        <v>0.5</v>
      </c>
      <c r="D27" s="195">
        <v>5</v>
      </c>
      <c r="E27" s="195">
        <v>1</v>
      </c>
      <c r="F27" s="195">
        <f>Max!$B$4*C27</f>
        <v>110</v>
      </c>
      <c r="G27" s="188"/>
      <c r="H27" s="189"/>
      <c r="I27" s="188"/>
      <c r="J27" s="189"/>
      <c r="K27" s="188">
        <f>D27*E27</f>
        <v>5</v>
      </c>
      <c r="L27" s="190">
        <f>F27*K27</f>
        <v>550</v>
      </c>
    </row>
    <row r="28" spans="1:12" ht="12.75" customHeight="1">
      <c r="A28" s="28"/>
      <c r="B28" s="21"/>
      <c r="C28" s="196">
        <v>0.6</v>
      </c>
      <c r="D28" s="195">
        <v>5</v>
      </c>
      <c r="E28" s="195">
        <v>2</v>
      </c>
      <c r="F28" s="195">
        <f>Max!$B$4*C28</f>
        <v>132</v>
      </c>
      <c r="G28" s="188"/>
      <c r="H28" s="189"/>
      <c r="I28" s="188"/>
      <c r="J28" s="189"/>
      <c r="K28" s="188">
        <f>D28*E28</f>
        <v>10</v>
      </c>
      <c r="L28" s="190">
        <f>F28*K28</f>
        <v>1320</v>
      </c>
    </row>
    <row r="29" spans="1:12" ht="12.75" customHeight="1">
      <c r="A29" s="28"/>
      <c r="B29" s="21"/>
      <c r="C29" s="196">
        <v>0.7</v>
      </c>
      <c r="D29" s="201">
        <v>4</v>
      </c>
      <c r="E29" s="195">
        <v>2</v>
      </c>
      <c r="F29" s="195">
        <f>Max!$B$4*C29</f>
        <v>154</v>
      </c>
      <c r="G29" s="188"/>
      <c r="H29" s="189"/>
      <c r="I29" s="188"/>
      <c r="J29" s="189"/>
      <c r="K29" s="188">
        <f>D29*E29</f>
        <v>8</v>
      </c>
      <c r="L29" s="190">
        <f>F29*K29</f>
        <v>1232</v>
      </c>
    </row>
    <row r="30" spans="1:12" ht="12.75" customHeight="1">
      <c r="A30" s="28"/>
      <c r="B30" s="21"/>
      <c r="C30" s="196">
        <v>0.8</v>
      </c>
      <c r="D30" s="195">
        <v>3</v>
      </c>
      <c r="E30" s="195">
        <v>4</v>
      </c>
      <c r="F30" s="195">
        <f>Max!$B$4*C30</f>
        <v>176</v>
      </c>
      <c r="G30" s="188"/>
      <c r="H30" s="189"/>
      <c r="I30" s="188"/>
      <c r="J30" s="189"/>
      <c r="K30" s="188">
        <f>D30*E30</f>
        <v>12</v>
      </c>
      <c r="L30" s="190">
        <f>F30*K30</f>
        <v>2112</v>
      </c>
    </row>
    <row r="31" spans="1:12" ht="12.75" customHeight="1">
      <c r="A31" s="27">
        <v>5</v>
      </c>
      <c r="B31" s="17" t="s">
        <v>70</v>
      </c>
      <c r="C31" s="194"/>
      <c r="D31" s="202">
        <v>5</v>
      </c>
      <c r="E31" s="193">
        <v>5</v>
      </c>
      <c r="F31" s="193"/>
      <c r="G31" s="188"/>
      <c r="H31" s="189"/>
      <c r="I31" s="188"/>
      <c r="J31" s="189"/>
      <c r="K31" s="188"/>
      <c r="L31" s="190"/>
    </row>
    <row r="32" spans="1:12" ht="12.75" customHeight="1">
      <c r="A32" s="27">
        <v>6</v>
      </c>
      <c r="B32" s="17" t="s">
        <v>10</v>
      </c>
      <c r="C32" s="194"/>
      <c r="D32" s="193">
        <v>10</v>
      </c>
      <c r="E32" s="193">
        <v>3</v>
      </c>
      <c r="F32" s="193"/>
      <c r="G32" s="188"/>
      <c r="H32" s="189"/>
      <c r="I32" s="188"/>
      <c r="J32" s="189"/>
      <c r="K32" s="188"/>
      <c r="L32" s="190"/>
    </row>
    <row r="33" spans="3:12" ht="12.75" customHeight="1">
      <c r="C33" s="182"/>
      <c r="D33" s="180"/>
      <c r="E33" s="180"/>
      <c r="F33" s="180"/>
      <c r="G33" s="188"/>
      <c r="H33" s="189"/>
      <c r="I33" s="188"/>
      <c r="J33" s="189"/>
      <c r="K33" s="188"/>
      <c r="L33" s="190"/>
    </row>
    <row r="34" spans="1:12" ht="12.75" customHeight="1">
      <c r="A34" s="4" t="s">
        <v>102</v>
      </c>
      <c r="C34" s="7" t="s">
        <v>8</v>
      </c>
      <c r="D34" s="179" t="s">
        <v>6</v>
      </c>
      <c r="E34" s="179" t="s">
        <v>7</v>
      </c>
      <c r="F34" s="29" t="s">
        <v>9</v>
      </c>
      <c r="G34" s="188"/>
      <c r="H34" s="189"/>
      <c r="I34" s="188"/>
      <c r="J34" s="189"/>
      <c r="K34" s="188"/>
      <c r="L34" s="190"/>
    </row>
    <row r="35" spans="1:12" ht="12.75" customHeight="1">
      <c r="A35" s="26">
        <v>1</v>
      </c>
      <c r="B35" s="13" t="s">
        <v>107</v>
      </c>
      <c r="C35" s="192">
        <v>0.5</v>
      </c>
      <c r="D35" s="191">
        <v>7</v>
      </c>
      <c r="E35" s="191">
        <v>1</v>
      </c>
      <c r="F35" s="191">
        <f>Max!$B$3*C35</f>
        <v>100</v>
      </c>
      <c r="G35" s="188"/>
      <c r="H35" s="189"/>
      <c r="I35" s="188">
        <f>D35*E35</f>
        <v>7</v>
      </c>
      <c r="J35" s="189">
        <f>F35*I35</f>
        <v>700</v>
      </c>
      <c r="K35" s="188"/>
      <c r="L35" s="190"/>
    </row>
    <row r="36" spans="1:12" ht="12.75" customHeight="1">
      <c r="A36" s="26"/>
      <c r="B36" s="13"/>
      <c r="C36" s="192">
        <v>0.55</v>
      </c>
      <c r="D36" s="191">
        <v>6</v>
      </c>
      <c r="E36" s="191">
        <v>1</v>
      </c>
      <c r="F36" s="191">
        <f>Max!$B$3*C36</f>
        <v>110.00000000000001</v>
      </c>
      <c r="G36" s="188"/>
      <c r="H36" s="189"/>
      <c r="I36" s="188">
        <f aca="true" t="shared" si="0" ref="I36:I45">D36*E36</f>
        <v>6</v>
      </c>
      <c r="J36" s="189">
        <f aca="true" t="shared" si="1" ref="J36:J45">F36*I36</f>
        <v>660.0000000000001</v>
      </c>
      <c r="K36" s="188"/>
      <c r="L36" s="190"/>
    </row>
    <row r="37" spans="1:12" ht="12.75" customHeight="1">
      <c r="A37" s="26"/>
      <c r="B37" s="13"/>
      <c r="C37" s="192">
        <v>0.6</v>
      </c>
      <c r="D37" s="191">
        <v>5</v>
      </c>
      <c r="E37" s="191">
        <v>1</v>
      </c>
      <c r="F37" s="191">
        <f>Max!$B$3*C37</f>
        <v>120</v>
      </c>
      <c r="G37" s="188"/>
      <c r="H37" s="189"/>
      <c r="I37" s="188">
        <f t="shared" si="0"/>
        <v>5</v>
      </c>
      <c r="J37" s="189">
        <f t="shared" si="1"/>
        <v>600</v>
      </c>
      <c r="K37" s="188"/>
      <c r="L37" s="190"/>
    </row>
    <row r="38" spans="1:12" ht="12.75" customHeight="1">
      <c r="A38" s="26"/>
      <c r="B38" s="13"/>
      <c r="C38" s="192">
        <v>0.65</v>
      </c>
      <c r="D38" s="191">
        <v>4</v>
      </c>
      <c r="E38" s="191">
        <v>1</v>
      </c>
      <c r="F38" s="191">
        <f>Max!$B$3*C38</f>
        <v>130</v>
      </c>
      <c r="G38" s="188"/>
      <c r="H38" s="189"/>
      <c r="I38" s="188">
        <f t="shared" si="0"/>
        <v>4</v>
      </c>
      <c r="J38" s="189">
        <f t="shared" si="1"/>
        <v>520</v>
      </c>
      <c r="K38" s="188"/>
      <c r="L38" s="190"/>
    </row>
    <row r="39" spans="1:12" ht="12.75" customHeight="1">
      <c r="A39" s="26"/>
      <c r="B39" s="13"/>
      <c r="C39" s="192">
        <v>0.7</v>
      </c>
      <c r="D39" s="191">
        <v>3</v>
      </c>
      <c r="E39" s="191">
        <v>2</v>
      </c>
      <c r="F39" s="191">
        <f>Max!$B$3*C39</f>
        <v>140</v>
      </c>
      <c r="G39" s="188"/>
      <c r="H39" s="189"/>
      <c r="I39" s="188">
        <f t="shared" si="0"/>
        <v>6</v>
      </c>
      <c r="J39" s="189">
        <f t="shared" si="1"/>
        <v>840</v>
      </c>
      <c r="K39" s="188"/>
      <c r="L39" s="190"/>
    </row>
    <row r="40" spans="1:12" ht="12.75" customHeight="1">
      <c r="A40" s="26"/>
      <c r="B40" s="13"/>
      <c r="C40" s="192">
        <v>0.75</v>
      </c>
      <c r="D40" s="191">
        <v>2</v>
      </c>
      <c r="E40" s="191">
        <v>2</v>
      </c>
      <c r="F40" s="191">
        <f>Max!$B$3*C40</f>
        <v>150</v>
      </c>
      <c r="G40" s="188"/>
      <c r="H40" s="189"/>
      <c r="I40" s="188">
        <f t="shared" si="0"/>
        <v>4</v>
      </c>
      <c r="J40" s="189">
        <f t="shared" si="1"/>
        <v>600</v>
      </c>
      <c r="K40" s="188"/>
      <c r="L40" s="190"/>
    </row>
    <row r="41" spans="1:12" ht="12.75" customHeight="1">
      <c r="A41" s="26"/>
      <c r="B41" s="13"/>
      <c r="C41" s="192">
        <v>0.7</v>
      </c>
      <c r="D41" s="200">
        <v>3</v>
      </c>
      <c r="E41" s="191">
        <v>2</v>
      </c>
      <c r="F41" s="191">
        <f>Max!$B$3*C41</f>
        <v>140</v>
      </c>
      <c r="G41" s="188"/>
      <c r="H41" s="189"/>
      <c r="I41" s="188">
        <f t="shared" si="0"/>
        <v>6</v>
      </c>
      <c r="J41" s="189">
        <f t="shared" si="1"/>
        <v>840</v>
      </c>
      <c r="K41" s="188"/>
      <c r="L41" s="190"/>
    </row>
    <row r="42" spans="1:12" ht="12.75" customHeight="1">
      <c r="A42" s="26"/>
      <c r="B42" s="13"/>
      <c r="C42" s="192">
        <v>0.65</v>
      </c>
      <c r="D42" s="200">
        <v>4</v>
      </c>
      <c r="E42" s="191">
        <v>1</v>
      </c>
      <c r="F42" s="191">
        <f>Max!$B$3*C42</f>
        <v>130</v>
      </c>
      <c r="G42" s="188"/>
      <c r="H42" s="189"/>
      <c r="I42" s="188">
        <f t="shared" si="0"/>
        <v>4</v>
      </c>
      <c r="J42" s="189">
        <f t="shared" si="1"/>
        <v>520</v>
      </c>
      <c r="K42" s="188"/>
      <c r="L42" s="190"/>
    </row>
    <row r="43" spans="1:12" ht="12.75" customHeight="1">
      <c r="A43" s="26"/>
      <c r="B43" s="13"/>
      <c r="C43" s="192">
        <v>0.6</v>
      </c>
      <c r="D43" s="200">
        <v>6</v>
      </c>
      <c r="E43" s="191">
        <v>1</v>
      </c>
      <c r="F43" s="191">
        <f>Max!$B$3*C43</f>
        <v>120</v>
      </c>
      <c r="G43" s="188"/>
      <c r="H43" s="189"/>
      <c r="I43" s="188">
        <f t="shared" si="0"/>
        <v>6</v>
      </c>
      <c r="J43" s="189">
        <f t="shared" si="1"/>
        <v>720</v>
      </c>
      <c r="K43" s="188"/>
      <c r="L43" s="190"/>
    </row>
    <row r="44" spans="1:12" ht="12.75" customHeight="1">
      <c r="A44" s="26"/>
      <c r="B44" s="13"/>
      <c r="C44" s="192">
        <v>0.55</v>
      </c>
      <c r="D44" s="200">
        <v>8</v>
      </c>
      <c r="E44" s="191">
        <v>1</v>
      </c>
      <c r="F44" s="191">
        <f>Max!$B$3*C44</f>
        <v>110.00000000000001</v>
      </c>
      <c r="G44" s="188"/>
      <c r="H44" s="189"/>
      <c r="I44" s="188">
        <f t="shared" si="0"/>
        <v>8</v>
      </c>
      <c r="J44" s="189">
        <f t="shared" si="1"/>
        <v>880.0000000000001</v>
      </c>
      <c r="K44" s="188"/>
      <c r="L44" s="190"/>
    </row>
    <row r="45" spans="1:12" ht="12.75" customHeight="1">
      <c r="A45" s="26"/>
      <c r="B45" s="13"/>
      <c r="C45" s="192">
        <v>0.5</v>
      </c>
      <c r="D45" s="200">
        <v>10</v>
      </c>
      <c r="E45" s="191">
        <v>1</v>
      </c>
      <c r="F45" s="191">
        <f>Max!$B$3*C45</f>
        <v>100</v>
      </c>
      <c r="G45" s="188"/>
      <c r="H45" s="189"/>
      <c r="I45" s="188">
        <f t="shared" si="0"/>
        <v>10</v>
      </c>
      <c r="J45" s="189">
        <f t="shared" si="1"/>
        <v>1000</v>
      </c>
      <c r="K45" s="188"/>
      <c r="L45" s="190"/>
    </row>
    <row r="46" spans="1:12" s="209" customFormat="1" ht="12.75" customHeight="1">
      <c r="A46" s="44">
        <v>2</v>
      </c>
      <c r="B46" s="45" t="s">
        <v>73</v>
      </c>
      <c r="C46" s="198"/>
      <c r="D46" s="205">
        <v>10</v>
      </c>
      <c r="E46" s="199">
        <v>5</v>
      </c>
      <c r="F46" s="199"/>
      <c r="G46" s="206"/>
      <c r="H46" s="207"/>
      <c r="I46" s="206"/>
      <c r="J46" s="207"/>
      <c r="K46" s="206"/>
      <c r="L46" s="208"/>
    </row>
    <row r="47" spans="1:12" ht="12.75" customHeight="1">
      <c r="A47" s="25">
        <v>3</v>
      </c>
      <c r="B47" s="9" t="s">
        <v>4</v>
      </c>
      <c r="C47" s="184">
        <v>0.5</v>
      </c>
      <c r="D47" s="203">
        <v>5</v>
      </c>
      <c r="E47" s="183">
        <v>1</v>
      </c>
      <c r="F47" s="183">
        <f>Max!$B$2*C47</f>
        <v>105</v>
      </c>
      <c r="G47" s="188">
        <f>D47*E47</f>
        <v>5</v>
      </c>
      <c r="H47" s="189">
        <f>F47*G47</f>
        <v>525</v>
      </c>
      <c r="I47" s="188"/>
      <c r="J47" s="189"/>
      <c r="K47" s="188"/>
      <c r="L47" s="190"/>
    </row>
    <row r="48" spans="1:12" ht="12.75" customHeight="1">
      <c r="A48" s="25"/>
      <c r="B48" s="9"/>
      <c r="C48" s="184">
        <v>0.6</v>
      </c>
      <c r="D48" s="203">
        <v>4</v>
      </c>
      <c r="E48" s="183">
        <v>2</v>
      </c>
      <c r="F48" s="183">
        <f>Max!$B$2*C48</f>
        <v>126</v>
      </c>
      <c r="G48" s="188">
        <f>D48*E48</f>
        <v>8</v>
      </c>
      <c r="H48" s="189">
        <f>F48*G48</f>
        <v>1008</v>
      </c>
      <c r="I48" s="188"/>
      <c r="J48" s="189"/>
      <c r="K48" s="188"/>
      <c r="L48" s="190"/>
    </row>
    <row r="49" spans="1:12" ht="12.75" customHeight="1">
      <c r="A49" s="25"/>
      <c r="B49" s="9"/>
      <c r="C49" s="184">
        <v>0.7</v>
      </c>
      <c r="D49" s="203">
        <v>3</v>
      </c>
      <c r="E49" s="183">
        <v>2</v>
      </c>
      <c r="F49" s="183">
        <f>Max!$B$2*C49</f>
        <v>147</v>
      </c>
      <c r="G49" s="188">
        <f>D49*E49</f>
        <v>6</v>
      </c>
      <c r="H49" s="189">
        <f>F49*G49</f>
        <v>882</v>
      </c>
      <c r="I49" s="188"/>
      <c r="J49" s="189"/>
      <c r="K49" s="188"/>
      <c r="L49" s="190"/>
    </row>
    <row r="50" spans="1:12" ht="12.75" customHeight="1">
      <c r="A50" s="25"/>
      <c r="B50" s="9"/>
      <c r="C50" s="184">
        <v>0.75</v>
      </c>
      <c r="D50" s="203">
        <v>3</v>
      </c>
      <c r="E50" s="183">
        <v>5</v>
      </c>
      <c r="F50" s="183">
        <f>Max!$B$2*C50</f>
        <v>157.5</v>
      </c>
      <c r="G50" s="188">
        <f>D50*E50</f>
        <v>15</v>
      </c>
      <c r="H50" s="189">
        <f>F50*G50</f>
        <v>2362.5</v>
      </c>
      <c r="I50" s="188"/>
      <c r="J50" s="189"/>
      <c r="K50" s="188"/>
      <c r="L50" s="190"/>
    </row>
    <row r="51" spans="1:12" ht="12.75" customHeight="1">
      <c r="A51" s="27">
        <v>4</v>
      </c>
      <c r="B51" s="17" t="s">
        <v>71</v>
      </c>
      <c r="C51" s="194"/>
      <c r="D51" s="193">
        <v>10</v>
      </c>
      <c r="E51" s="193">
        <v>5</v>
      </c>
      <c r="F51" s="193"/>
      <c r="G51" s="188"/>
      <c r="H51" s="189"/>
      <c r="I51" s="188"/>
      <c r="J51" s="189"/>
      <c r="K51" s="188"/>
      <c r="L51" s="190"/>
    </row>
    <row r="52" spans="1:12" ht="12.75" customHeight="1">
      <c r="A52" s="50">
        <v>5</v>
      </c>
      <c r="B52" s="51" t="s">
        <v>88</v>
      </c>
      <c r="C52" s="53"/>
      <c r="D52" s="52">
        <v>5</v>
      </c>
      <c r="E52" s="54">
        <v>5</v>
      </c>
      <c r="F52" s="54"/>
      <c r="G52" s="188"/>
      <c r="H52" s="189"/>
      <c r="I52" s="188"/>
      <c r="J52" s="189"/>
      <c r="K52" s="188"/>
      <c r="L52" s="190"/>
    </row>
    <row r="53" spans="3:12" ht="12.75" customHeight="1">
      <c r="C53" s="7"/>
      <c r="D53" s="29"/>
      <c r="E53" s="29"/>
      <c r="F53" s="29"/>
      <c r="G53" s="188"/>
      <c r="H53" s="189"/>
      <c r="I53" s="188"/>
      <c r="J53" s="189"/>
      <c r="K53" s="188"/>
      <c r="L53" s="190"/>
    </row>
    <row r="54" spans="3:13" ht="12.75" customHeight="1">
      <c r="C54" s="182"/>
      <c r="D54" s="180"/>
      <c r="E54" s="180"/>
      <c r="F54" s="180"/>
      <c r="G54" s="177">
        <f aca="true" t="shared" si="2" ref="G54:L54">SUM(G7:G53)</f>
        <v>74</v>
      </c>
      <c r="H54" s="178">
        <f t="shared" si="2"/>
        <v>10237.5</v>
      </c>
      <c r="I54" s="177">
        <f t="shared" si="2"/>
        <v>142</v>
      </c>
      <c r="J54" s="178">
        <f t="shared" si="2"/>
        <v>17590</v>
      </c>
      <c r="K54" s="177">
        <f t="shared" si="2"/>
        <v>70</v>
      </c>
      <c r="L54" s="178">
        <f t="shared" si="2"/>
        <v>10296</v>
      </c>
      <c r="M54" s="176"/>
    </row>
    <row r="55" spans="1:12" ht="12.75" customHeight="1">
      <c r="A55" s="4" t="s">
        <v>14</v>
      </c>
      <c r="B55" s="4"/>
      <c r="C55" s="182"/>
      <c r="D55" s="180"/>
      <c r="E55" s="180"/>
      <c r="F55" s="180"/>
      <c r="G55" s="188"/>
      <c r="H55" s="189"/>
      <c r="I55" s="188"/>
      <c r="J55" s="189"/>
      <c r="K55" s="188"/>
      <c r="L55" s="190"/>
    </row>
    <row r="56" spans="1:12" ht="12.75" customHeight="1">
      <c r="A56" s="4" t="s">
        <v>100</v>
      </c>
      <c r="C56" s="7" t="s">
        <v>8</v>
      </c>
      <c r="D56" s="217" t="s">
        <v>6</v>
      </c>
      <c r="E56" s="217" t="s">
        <v>7</v>
      </c>
      <c r="F56" s="29" t="s">
        <v>9</v>
      </c>
      <c r="G56" s="188"/>
      <c r="H56" s="189"/>
      <c r="I56" s="188"/>
      <c r="J56" s="189"/>
      <c r="K56" s="188"/>
      <c r="L56" s="190"/>
    </row>
    <row r="57" spans="1:12" ht="12.75" customHeight="1">
      <c r="A57" s="25">
        <v>1</v>
      </c>
      <c r="B57" s="9" t="s">
        <v>4</v>
      </c>
      <c r="C57" s="184">
        <v>0.5</v>
      </c>
      <c r="D57" s="203">
        <v>5</v>
      </c>
      <c r="E57" s="183">
        <v>1</v>
      </c>
      <c r="F57" s="183">
        <f>Max!$B$2*C57</f>
        <v>105</v>
      </c>
      <c r="G57" s="188">
        <f>D57*E57</f>
        <v>5</v>
      </c>
      <c r="H57" s="189">
        <f>F57*G57</f>
        <v>525</v>
      </c>
      <c r="I57" s="188"/>
      <c r="J57" s="189"/>
      <c r="K57" s="188"/>
      <c r="L57" s="190"/>
    </row>
    <row r="58" spans="1:12" ht="12.75" customHeight="1">
      <c r="A58" s="25"/>
      <c r="B58" s="9"/>
      <c r="C58" s="184">
        <v>0.6</v>
      </c>
      <c r="D58" s="203">
        <v>4</v>
      </c>
      <c r="E58" s="183">
        <v>2</v>
      </c>
      <c r="F58" s="183">
        <f>Max!$B$2*C58</f>
        <v>126</v>
      </c>
      <c r="G58" s="188">
        <f>D58*E58</f>
        <v>8</v>
      </c>
      <c r="H58" s="189">
        <f>F58*G58</f>
        <v>1008</v>
      </c>
      <c r="I58" s="188"/>
      <c r="J58" s="189"/>
      <c r="K58" s="188"/>
      <c r="L58" s="190"/>
    </row>
    <row r="59" spans="1:12" ht="12.75" customHeight="1">
      <c r="A59" s="25"/>
      <c r="B59" s="9"/>
      <c r="C59" s="184">
        <v>0.7</v>
      </c>
      <c r="D59" s="203">
        <v>3</v>
      </c>
      <c r="E59" s="183">
        <v>2</v>
      </c>
      <c r="F59" s="183">
        <f>Max!$B$2*C59</f>
        <v>147</v>
      </c>
      <c r="G59" s="188">
        <f>D59*E59</f>
        <v>6</v>
      </c>
      <c r="H59" s="189">
        <f>F59*G59</f>
        <v>882</v>
      </c>
      <c r="I59" s="188"/>
      <c r="J59" s="189"/>
      <c r="K59" s="188"/>
      <c r="L59" s="190"/>
    </row>
    <row r="60" spans="1:12" ht="12.75" customHeight="1">
      <c r="A60" s="25"/>
      <c r="B60" s="9"/>
      <c r="C60" s="184">
        <v>0.8</v>
      </c>
      <c r="D60" s="203">
        <v>2</v>
      </c>
      <c r="E60" s="183">
        <v>5</v>
      </c>
      <c r="F60" s="183">
        <f>Max!$B$2*C60</f>
        <v>168</v>
      </c>
      <c r="G60" s="188">
        <f>D60*E60</f>
        <v>10</v>
      </c>
      <c r="H60" s="189">
        <f>F60*G60</f>
        <v>1680</v>
      </c>
      <c r="I60" s="188"/>
      <c r="J60" s="189"/>
      <c r="K60" s="188"/>
      <c r="L60" s="190"/>
    </row>
    <row r="61" spans="1:12" ht="12.75" customHeight="1">
      <c r="A61" s="26">
        <v>2</v>
      </c>
      <c r="B61" s="13" t="s">
        <v>107</v>
      </c>
      <c r="C61" s="192">
        <v>0.5</v>
      </c>
      <c r="D61" s="200">
        <v>5</v>
      </c>
      <c r="E61" s="191">
        <v>1</v>
      </c>
      <c r="F61" s="191">
        <f>Max!$B$3*C61</f>
        <v>100</v>
      </c>
      <c r="G61" s="188"/>
      <c r="H61" s="189"/>
      <c r="I61" s="188">
        <f>D61*E61</f>
        <v>5</v>
      </c>
      <c r="J61" s="189">
        <f>F61*I61</f>
        <v>500</v>
      </c>
      <c r="K61" s="188"/>
      <c r="L61" s="190"/>
    </row>
    <row r="62" spans="1:12" ht="12.75" customHeight="1">
      <c r="A62" s="26"/>
      <c r="B62" s="13"/>
      <c r="C62" s="192">
        <v>0.6</v>
      </c>
      <c r="D62" s="200">
        <v>4</v>
      </c>
      <c r="E62" s="191">
        <v>1</v>
      </c>
      <c r="F62" s="191">
        <f>Max!$B$3*C62</f>
        <v>120</v>
      </c>
      <c r="G62" s="188"/>
      <c r="H62" s="189"/>
      <c r="I62" s="188">
        <f>D62*E62</f>
        <v>4</v>
      </c>
      <c r="J62" s="189">
        <f>F62*I62</f>
        <v>480</v>
      </c>
      <c r="K62" s="188"/>
      <c r="L62" s="190"/>
    </row>
    <row r="63" spans="1:12" ht="12.75" customHeight="1">
      <c r="A63" s="26"/>
      <c r="B63" s="13"/>
      <c r="C63" s="192">
        <v>0.7</v>
      </c>
      <c r="D63" s="200">
        <v>3</v>
      </c>
      <c r="E63" s="191">
        <v>2</v>
      </c>
      <c r="F63" s="191">
        <f>Max!$B$3*C63</f>
        <v>140</v>
      </c>
      <c r="G63" s="188"/>
      <c r="H63" s="189"/>
      <c r="I63" s="188">
        <f>D63*E63</f>
        <v>6</v>
      </c>
      <c r="J63" s="189">
        <f>F63*I63</f>
        <v>840</v>
      </c>
      <c r="K63" s="188"/>
      <c r="L63" s="190"/>
    </row>
    <row r="64" spans="1:12" ht="12.75" customHeight="1">
      <c r="A64" s="26"/>
      <c r="B64" s="13"/>
      <c r="C64" s="192">
        <v>0.8</v>
      </c>
      <c r="D64" s="200">
        <v>2</v>
      </c>
      <c r="E64" s="191">
        <v>6</v>
      </c>
      <c r="F64" s="191">
        <f>Max!$B$3*C64</f>
        <v>160</v>
      </c>
      <c r="G64" s="188"/>
      <c r="H64" s="189"/>
      <c r="I64" s="188">
        <f>D64*E64</f>
        <v>12</v>
      </c>
      <c r="J64" s="189">
        <f>F64*I64</f>
        <v>1920</v>
      </c>
      <c r="K64" s="188"/>
      <c r="L64" s="190"/>
    </row>
    <row r="65" spans="1:12" ht="12.75" customHeight="1">
      <c r="A65" s="27">
        <v>3</v>
      </c>
      <c r="B65" s="17" t="s">
        <v>73</v>
      </c>
      <c r="C65" s="194"/>
      <c r="D65" s="193">
        <v>10</v>
      </c>
      <c r="E65" s="193">
        <v>5</v>
      </c>
      <c r="F65" s="193"/>
      <c r="G65" s="188"/>
      <c r="H65" s="189"/>
      <c r="I65" s="188"/>
      <c r="J65" s="189"/>
      <c r="K65" s="188"/>
      <c r="L65" s="190"/>
    </row>
    <row r="66" spans="1:12" ht="12.75" customHeight="1">
      <c r="A66" s="27">
        <v>4</v>
      </c>
      <c r="B66" s="17" t="s">
        <v>74</v>
      </c>
      <c r="C66" s="194"/>
      <c r="D66" s="193">
        <v>10</v>
      </c>
      <c r="E66" s="193">
        <v>5</v>
      </c>
      <c r="F66" s="193"/>
      <c r="G66" s="188"/>
      <c r="H66" s="189"/>
      <c r="I66" s="188"/>
      <c r="J66" s="189"/>
      <c r="K66" s="188"/>
      <c r="L66" s="190"/>
    </row>
    <row r="67" spans="1:12" ht="12.75" customHeight="1">
      <c r="A67" s="25">
        <v>5</v>
      </c>
      <c r="B67" s="9" t="s">
        <v>4</v>
      </c>
      <c r="C67" s="184">
        <v>0.55</v>
      </c>
      <c r="D67" s="183">
        <v>3</v>
      </c>
      <c r="E67" s="183">
        <v>1</v>
      </c>
      <c r="F67" s="183">
        <f>Max!$B$2*C67</f>
        <v>115.50000000000001</v>
      </c>
      <c r="G67" s="188">
        <f>D67*E67</f>
        <v>3</v>
      </c>
      <c r="H67" s="189">
        <f>F67*G67</f>
        <v>346.50000000000006</v>
      </c>
      <c r="I67" s="188"/>
      <c r="J67" s="189"/>
      <c r="K67" s="188"/>
      <c r="L67" s="190"/>
    </row>
    <row r="68" spans="1:12" ht="12.75" customHeight="1">
      <c r="A68" s="25"/>
      <c r="B68" s="9"/>
      <c r="C68" s="184">
        <v>0.65</v>
      </c>
      <c r="D68" s="183">
        <v>3</v>
      </c>
      <c r="E68" s="183">
        <v>1</v>
      </c>
      <c r="F68" s="183">
        <f>Max!$B$2*C68</f>
        <v>136.5</v>
      </c>
      <c r="G68" s="188">
        <f>D68*E68</f>
        <v>3</v>
      </c>
      <c r="H68" s="189">
        <f>F68*G68</f>
        <v>409.5</v>
      </c>
      <c r="I68" s="188"/>
      <c r="J68" s="189"/>
      <c r="K68" s="188"/>
      <c r="L68" s="190"/>
    </row>
    <row r="69" spans="1:12" ht="12.75" customHeight="1">
      <c r="A69" s="25"/>
      <c r="B69" s="9"/>
      <c r="C69" s="184">
        <v>0.75</v>
      </c>
      <c r="D69" s="183">
        <v>3</v>
      </c>
      <c r="E69" s="183">
        <v>4</v>
      </c>
      <c r="F69" s="183">
        <f>Max!$B$2*C69</f>
        <v>157.5</v>
      </c>
      <c r="G69" s="188">
        <f>D69*E69</f>
        <v>12</v>
      </c>
      <c r="H69" s="189">
        <f>F69*G69</f>
        <v>1890</v>
      </c>
      <c r="I69" s="188"/>
      <c r="J69" s="189"/>
      <c r="K69" s="188"/>
      <c r="L69" s="190"/>
    </row>
    <row r="70" spans="1:12" ht="12.75" customHeight="1">
      <c r="A70" s="50">
        <v>6</v>
      </c>
      <c r="B70" s="51" t="s">
        <v>75</v>
      </c>
      <c r="C70" s="53"/>
      <c r="D70" s="52">
        <v>5</v>
      </c>
      <c r="E70" s="54">
        <v>5</v>
      </c>
      <c r="F70" s="54"/>
      <c r="G70" s="188"/>
      <c r="H70" s="189"/>
      <c r="I70" s="188"/>
      <c r="J70" s="189"/>
      <c r="K70" s="188"/>
      <c r="L70" s="190"/>
    </row>
    <row r="71" spans="3:12" ht="12.75" customHeight="1">
      <c r="C71" s="182"/>
      <c r="D71" s="180"/>
      <c r="E71" s="180"/>
      <c r="F71" s="180"/>
      <c r="G71" s="188"/>
      <c r="H71" s="189"/>
      <c r="I71" s="188"/>
      <c r="J71" s="189"/>
      <c r="K71" s="188"/>
      <c r="L71" s="190"/>
    </row>
    <row r="72" spans="1:12" ht="12.75" customHeight="1">
      <c r="A72" s="4" t="s">
        <v>101</v>
      </c>
      <c r="C72" s="7" t="s">
        <v>8</v>
      </c>
      <c r="D72" s="217" t="s">
        <v>6</v>
      </c>
      <c r="E72" s="217" t="s">
        <v>7</v>
      </c>
      <c r="F72" s="29" t="s">
        <v>9</v>
      </c>
      <c r="G72" s="188"/>
      <c r="H72" s="189"/>
      <c r="I72" s="188"/>
      <c r="J72" s="189"/>
      <c r="K72" s="188"/>
      <c r="L72" s="190"/>
    </row>
    <row r="73" spans="1:12" ht="12.75" customHeight="1">
      <c r="A73" s="28">
        <v>1</v>
      </c>
      <c r="B73" s="21" t="s">
        <v>12</v>
      </c>
      <c r="C73" s="196">
        <v>0.5</v>
      </c>
      <c r="D73" s="201">
        <v>4</v>
      </c>
      <c r="E73" s="195">
        <v>1</v>
      </c>
      <c r="F73" s="195">
        <f>Max!$B$4*C73</f>
        <v>110</v>
      </c>
      <c r="G73" s="188"/>
      <c r="H73" s="189"/>
      <c r="I73" s="188"/>
      <c r="J73" s="189"/>
      <c r="K73" s="188">
        <f>D73*E73</f>
        <v>4</v>
      </c>
      <c r="L73" s="190">
        <f>F73*K73</f>
        <v>440</v>
      </c>
    </row>
    <row r="74" spans="1:12" ht="12.75" customHeight="1">
      <c r="A74" s="28"/>
      <c r="B74" s="21"/>
      <c r="C74" s="196">
        <v>0.6</v>
      </c>
      <c r="D74" s="201">
        <v>4</v>
      </c>
      <c r="E74" s="195">
        <v>2</v>
      </c>
      <c r="F74" s="195">
        <f>Max!$B$4*C74</f>
        <v>132</v>
      </c>
      <c r="G74" s="188"/>
      <c r="H74" s="189"/>
      <c r="I74" s="188"/>
      <c r="J74" s="189"/>
      <c r="K74" s="188">
        <f>D74*E74</f>
        <v>8</v>
      </c>
      <c r="L74" s="190">
        <f>F74*K74</f>
        <v>1056</v>
      </c>
    </row>
    <row r="75" spans="1:12" ht="12.75" customHeight="1">
      <c r="A75" s="28"/>
      <c r="B75" s="21"/>
      <c r="C75" s="196">
        <v>0.7</v>
      </c>
      <c r="D75" s="201">
        <v>4</v>
      </c>
      <c r="E75" s="195">
        <v>4</v>
      </c>
      <c r="F75" s="195">
        <f>Max!$B$4*C75</f>
        <v>154</v>
      </c>
      <c r="G75" s="188"/>
      <c r="H75" s="189"/>
      <c r="I75" s="188"/>
      <c r="J75" s="189"/>
      <c r="K75" s="188">
        <f>D75*E75</f>
        <v>16</v>
      </c>
      <c r="L75" s="190">
        <f>F75*K75</f>
        <v>2464</v>
      </c>
    </row>
    <row r="76" spans="1:12" ht="12.75" customHeight="1">
      <c r="A76" s="26">
        <v>2</v>
      </c>
      <c r="B76" s="13" t="s">
        <v>107</v>
      </c>
      <c r="C76" s="192">
        <v>0.5</v>
      </c>
      <c r="D76" s="200">
        <v>5</v>
      </c>
      <c r="E76" s="191">
        <v>1</v>
      </c>
      <c r="F76" s="191">
        <f>Max!$B$3*C76</f>
        <v>100</v>
      </c>
      <c r="G76" s="188"/>
      <c r="H76" s="189"/>
      <c r="I76" s="188">
        <f>D76*E76</f>
        <v>5</v>
      </c>
      <c r="J76" s="189">
        <f>F76*I76</f>
        <v>500</v>
      </c>
      <c r="K76" s="188"/>
      <c r="L76" s="190"/>
    </row>
    <row r="77" spans="1:12" ht="12.75" customHeight="1">
      <c r="A77" s="26"/>
      <c r="B77" s="13"/>
      <c r="C77" s="192">
        <v>0.6</v>
      </c>
      <c r="D77" s="200">
        <v>5</v>
      </c>
      <c r="E77" s="191">
        <v>2</v>
      </c>
      <c r="F77" s="191">
        <f>Max!$B$3*C77</f>
        <v>120</v>
      </c>
      <c r="G77" s="188"/>
      <c r="H77" s="189"/>
      <c r="I77" s="188">
        <f>D77*E77</f>
        <v>10</v>
      </c>
      <c r="J77" s="189">
        <f>F77*I77</f>
        <v>1200</v>
      </c>
      <c r="K77" s="188"/>
      <c r="L77" s="190"/>
    </row>
    <row r="78" spans="1:12" ht="12.75" customHeight="1">
      <c r="A78" s="26"/>
      <c r="B78" s="13"/>
      <c r="C78" s="192">
        <v>0.7</v>
      </c>
      <c r="D78" s="200">
        <v>4</v>
      </c>
      <c r="E78" s="191">
        <v>5</v>
      </c>
      <c r="F78" s="191">
        <f>Max!$B$3*C78</f>
        <v>140</v>
      </c>
      <c r="G78" s="188"/>
      <c r="H78" s="189"/>
      <c r="I78" s="188">
        <f>D78*E78</f>
        <v>20</v>
      </c>
      <c r="J78" s="189">
        <f>F78*I78</f>
        <v>2800</v>
      </c>
      <c r="K78" s="188"/>
      <c r="L78" s="190"/>
    </row>
    <row r="79" spans="1:12" ht="12.75" customHeight="1">
      <c r="A79" s="27">
        <v>3</v>
      </c>
      <c r="B79" s="17" t="s">
        <v>73</v>
      </c>
      <c r="C79" s="194"/>
      <c r="D79" s="193">
        <v>10</v>
      </c>
      <c r="E79" s="193">
        <v>5</v>
      </c>
      <c r="F79" s="193"/>
      <c r="G79" s="188"/>
      <c r="H79" s="189"/>
      <c r="I79" s="188"/>
      <c r="J79" s="189"/>
      <c r="K79" s="188"/>
      <c r="L79" s="190"/>
    </row>
    <row r="80" spans="1:12" ht="12.75" customHeight="1">
      <c r="A80" s="28">
        <v>4</v>
      </c>
      <c r="B80" s="21" t="s">
        <v>11</v>
      </c>
      <c r="C80" s="196">
        <v>0.5</v>
      </c>
      <c r="D80" s="201">
        <v>4</v>
      </c>
      <c r="E80" s="195">
        <v>1</v>
      </c>
      <c r="F80" s="195">
        <f>Max!$B$4*C80</f>
        <v>110</v>
      </c>
      <c r="G80" s="188"/>
      <c r="H80" s="189"/>
      <c r="I80" s="188"/>
      <c r="J80" s="189"/>
      <c r="K80" s="188">
        <f>D80*E80</f>
        <v>4</v>
      </c>
      <c r="L80" s="190">
        <f>F80*K80</f>
        <v>440</v>
      </c>
    </row>
    <row r="81" spans="1:12" ht="12.75" customHeight="1">
      <c r="A81" s="28"/>
      <c r="B81" s="21"/>
      <c r="C81" s="196">
        <v>0.6</v>
      </c>
      <c r="D81" s="201">
        <v>4</v>
      </c>
      <c r="E81" s="195">
        <v>1</v>
      </c>
      <c r="F81" s="195">
        <f>Max!$B$4*C81</f>
        <v>132</v>
      </c>
      <c r="G81" s="188"/>
      <c r="H81" s="189"/>
      <c r="I81" s="188"/>
      <c r="J81" s="189"/>
      <c r="K81" s="188">
        <f>D81*E81</f>
        <v>4</v>
      </c>
      <c r="L81" s="190">
        <f>F81*K81</f>
        <v>528</v>
      </c>
    </row>
    <row r="82" spans="1:12" ht="12.75" customHeight="1">
      <c r="A82" s="28"/>
      <c r="B82" s="21"/>
      <c r="C82" s="196">
        <v>0.7</v>
      </c>
      <c r="D82" s="201">
        <v>3</v>
      </c>
      <c r="E82" s="195">
        <v>2</v>
      </c>
      <c r="F82" s="195">
        <f>Max!$B$4*C82</f>
        <v>154</v>
      </c>
      <c r="G82" s="188"/>
      <c r="H82" s="189"/>
      <c r="I82" s="188"/>
      <c r="J82" s="189"/>
      <c r="K82" s="188">
        <f>D82*E82</f>
        <v>6</v>
      </c>
      <c r="L82" s="190">
        <f>F82*K82</f>
        <v>924</v>
      </c>
    </row>
    <row r="83" spans="1:12" ht="12.75" customHeight="1">
      <c r="A83" s="28"/>
      <c r="B83" s="21"/>
      <c r="C83" s="196">
        <v>0.75</v>
      </c>
      <c r="D83" s="201">
        <v>3</v>
      </c>
      <c r="E83" s="195">
        <v>5</v>
      </c>
      <c r="F83" s="195">
        <f>Max!$B$4*C83</f>
        <v>165</v>
      </c>
      <c r="G83" s="188"/>
      <c r="H83" s="189"/>
      <c r="I83" s="188"/>
      <c r="J83" s="189"/>
      <c r="K83" s="188">
        <f>D83*E83</f>
        <v>15</v>
      </c>
      <c r="L83" s="190">
        <f>F83*K83</f>
        <v>2475</v>
      </c>
    </row>
    <row r="84" spans="1:12" ht="12.75" customHeight="1">
      <c r="A84" s="27">
        <v>5</v>
      </c>
      <c r="B84" s="17" t="s">
        <v>70</v>
      </c>
      <c r="C84" s="194"/>
      <c r="D84" s="202">
        <v>5</v>
      </c>
      <c r="E84" s="193">
        <v>5</v>
      </c>
      <c r="F84" s="193"/>
      <c r="G84" s="188"/>
      <c r="H84" s="189"/>
      <c r="I84" s="188"/>
      <c r="J84" s="189"/>
      <c r="K84" s="188"/>
      <c r="L84" s="190"/>
    </row>
    <row r="85" spans="3:12" ht="12.75" customHeight="1">
      <c r="C85" s="182"/>
      <c r="D85" s="180"/>
      <c r="E85" s="180"/>
      <c r="F85" s="180"/>
      <c r="G85" s="188"/>
      <c r="H85" s="189"/>
      <c r="I85" s="188"/>
      <c r="J85" s="189"/>
      <c r="K85" s="188"/>
      <c r="L85" s="190"/>
    </row>
    <row r="86" spans="1:12" ht="12.75" customHeight="1">
      <c r="A86" s="4" t="s">
        <v>102</v>
      </c>
      <c r="C86" s="7" t="s">
        <v>8</v>
      </c>
      <c r="D86" s="217" t="s">
        <v>6</v>
      </c>
      <c r="E86" s="217" t="s">
        <v>7</v>
      </c>
      <c r="F86" s="29" t="s">
        <v>9</v>
      </c>
      <c r="G86" s="188"/>
      <c r="H86" s="189"/>
      <c r="I86" s="188"/>
      <c r="J86" s="189"/>
      <c r="K86" s="188"/>
      <c r="L86" s="190"/>
    </row>
    <row r="87" spans="1:12" ht="12.75" customHeight="1">
      <c r="A87" s="25">
        <v>1</v>
      </c>
      <c r="B87" s="9" t="s">
        <v>4</v>
      </c>
      <c r="C87" s="184">
        <v>0.5</v>
      </c>
      <c r="D87" s="203">
        <v>4</v>
      </c>
      <c r="E87" s="183">
        <v>1</v>
      </c>
      <c r="F87" s="183">
        <f>Max!$B$2*C87</f>
        <v>105</v>
      </c>
      <c r="G87" s="188">
        <f>D87*E87</f>
        <v>4</v>
      </c>
      <c r="H87" s="189">
        <f>F87*G87</f>
        <v>420</v>
      </c>
      <c r="I87" s="188"/>
      <c r="J87" s="189"/>
      <c r="K87" s="188"/>
      <c r="L87" s="190"/>
    </row>
    <row r="88" spans="1:12" ht="12.75" customHeight="1">
      <c r="A88" s="25"/>
      <c r="B88" s="9"/>
      <c r="C88" s="184">
        <v>0.6</v>
      </c>
      <c r="D88" s="203">
        <v>4</v>
      </c>
      <c r="E88" s="183">
        <v>1</v>
      </c>
      <c r="F88" s="183">
        <f>Max!$B$2*C88</f>
        <v>126</v>
      </c>
      <c r="G88" s="188">
        <f>D88*E88</f>
        <v>4</v>
      </c>
      <c r="H88" s="189">
        <f>F88*G88</f>
        <v>504</v>
      </c>
      <c r="I88" s="188"/>
      <c r="J88" s="189"/>
      <c r="K88" s="188"/>
      <c r="L88" s="190"/>
    </row>
    <row r="89" spans="1:12" ht="12.75" customHeight="1">
      <c r="A89" s="25"/>
      <c r="B89" s="9"/>
      <c r="C89" s="184">
        <v>0.7</v>
      </c>
      <c r="D89" s="203">
        <v>3</v>
      </c>
      <c r="E89" s="183">
        <v>2</v>
      </c>
      <c r="F89" s="183">
        <f>Max!$B$2*C89</f>
        <v>147</v>
      </c>
      <c r="G89" s="188">
        <f>D89*E89</f>
        <v>6</v>
      </c>
      <c r="H89" s="189">
        <f>F89*G89</f>
        <v>882</v>
      </c>
      <c r="I89" s="188"/>
      <c r="J89" s="189"/>
      <c r="K89" s="188"/>
      <c r="L89" s="190"/>
    </row>
    <row r="90" spans="1:12" ht="12.75" customHeight="1">
      <c r="A90" s="25"/>
      <c r="B90" s="9"/>
      <c r="C90" s="184">
        <v>0.75</v>
      </c>
      <c r="D90" s="203">
        <v>3</v>
      </c>
      <c r="E90" s="183">
        <v>6</v>
      </c>
      <c r="F90" s="183">
        <f>Max!$B$2*C90</f>
        <v>157.5</v>
      </c>
      <c r="G90" s="188">
        <f>D90*E90</f>
        <v>18</v>
      </c>
      <c r="H90" s="189">
        <f>F90*G90</f>
        <v>2835</v>
      </c>
      <c r="I90" s="188"/>
      <c r="J90" s="189"/>
      <c r="K90" s="188"/>
      <c r="L90" s="190"/>
    </row>
    <row r="91" spans="1:12" ht="12.75" customHeight="1">
      <c r="A91" s="26">
        <v>2</v>
      </c>
      <c r="B91" s="13" t="s">
        <v>107</v>
      </c>
      <c r="C91" s="192">
        <v>0.5</v>
      </c>
      <c r="D91" s="200">
        <v>6</v>
      </c>
      <c r="E91" s="191">
        <v>1</v>
      </c>
      <c r="F91" s="191">
        <f>Max!$B$3*C91</f>
        <v>100</v>
      </c>
      <c r="G91" s="188"/>
      <c r="H91" s="189"/>
      <c r="I91" s="188">
        <f>D91*E91</f>
        <v>6</v>
      </c>
      <c r="J91" s="189">
        <f>F91*I91</f>
        <v>600</v>
      </c>
      <c r="K91" s="188"/>
      <c r="L91" s="190"/>
    </row>
    <row r="92" spans="1:12" ht="12.75" customHeight="1">
      <c r="A92" s="26"/>
      <c r="B92" s="13"/>
      <c r="C92" s="192">
        <v>0.6</v>
      </c>
      <c r="D92" s="200">
        <v>5</v>
      </c>
      <c r="E92" s="191">
        <v>1</v>
      </c>
      <c r="F92" s="191">
        <f>Max!$B$3*C92</f>
        <v>120</v>
      </c>
      <c r="G92" s="188"/>
      <c r="H92" s="189"/>
      <c r="I92" s="188">
        <f aca="true" t="shared" si="3" ref="I92:I99">D92*E92</f>
        <v>5</v>
      </c>
      <c r="J92" s="189">
        <f aca="true" t="shared" si="4" ref="J92:J99">F92*I92</f>
        <v>600</v>
      </c>
      <c r="K92" s="188"/>
      <c r="L92" s="190"/>
    </row>
    <row r="93" spans="1:12" ht="12.75" customHeight="1">
      <c r="A93" s="26"/>
      <c r="B93" s="13"/>
      <c r="C93" s="192">
        <v>0.7</v>
      </c>
      <c r="D93" s="200">
        <v>4</v>
      </c>
      <c r="E93" s="191">
        <v>2</v>
      </c>
      <c r="F93" s="191">
        <f>Max!$B$3*C93</f>
        <v>140</v>
      </c>
      <c r="G93" s="188"/>
      <c r="H93" s="189"/>
      <c r="I93" s="188">
        <f t="shared" si="3"/>
        <v>8</v>
      </c>
      <c r="J93" s="189">
        <f t="shared" si="4"/>
        <v>1120</v>
      </c>
      <c r="K93" s="188"/>
      <c r="L93" s="190"/>
    </row>
    <row r="94" spans="1:12" ht="12.75" customHeight="1">
      <c r="A94" s="26"/>
      <c r="B94" s="13"/>
      <c r="C94" s="192">
        <v>0.75</v>
      </c>
      <c r="D94" s="200">
        <v>3</v>
      </c>
      <c r="E94" s="191">
        <v>2</v>
      </c>
      <c r="F94" s="191">
        <f>Max!$B$3*C94</f>
        <v>150</v>
      </c>
      <c r="G94" s="188"/>
      <c r="H94" s="189"/>
      <c r="I94" s="188">
        <f t="shared" si="3"/>
        <v>6</v>
      </c>
      <c r="J94" s="189">
        <f t="shared" si="4"/>
        <v>900</v>
      </c>
      <c r="K94" s="188"/>
      <c r="L94" s="190"/>
    </row>
    <row r="95" spans="1:12" ht="12.75" customHeight="1">
      <c r="A95" s="26"/>
      <c r="B95" s="13"/>
      <c r="C95" s="192">
        <v>0.8</v>
      </c>
      <c r="D95" s="200">
        <v>2</v>
      </c>
      <c r="E95" s="191">
        <v>2</v>
      </c>
      <c r="F95" s="191">
        <f>Max!$B$3*C95</f>
        <v>160</v>
      </c>
      <c r="G95" s="188"/>
      <c r="H95" s="189"/>
      <c r="I95" s="188">
        <f t="shared" si="3"/>
        <v>4</v>
      </c>
      <c r="J95" s="189">
        <f t="shared" si="4"/>
        <v>640</v>
      </c>
      <c r="K95" s="188"/>
      <c r="L95" s="190"/>
    </row>
    <row r="96" spans="1:12" ht="12.75" customHeight="1">
      <c r="A96" s="26"/>
      <c r="B96" s="13"/>
      <c r="C96" s="192">
        <v>0.75</v>
      </c>
      <c r="D96" s="200">
        <v>4</v>
      </c>
      <c r="E96" s="191">
        <v>1</v>
      </c>
      <c r="F96" s="191">
        <f>Max!$B$3*C96</f>
        <v>150</v>
      </c>
      <c r="G96" s="188"/>
      <c r="H96" s="189"/>
      <c r="I96" s="188">
        <f t="shared" si="3"/>
        <v>4</v>
      </c>
      <c r="J96" s="189">
        <f t="shared" si="4"/>
        <v>600</v>
      </c>
      <c r="K96" s="188"/>
      <c r="L96" s="190"/>
    </row>
    <row r="97" spans="1:12" ht="12.75" customHeight="1">
      <c r="A97" s="26"/>
      <c r="B97" s="13"/>
      <c r="C97" s="192">
        <v>0.7</v>
      </c>
      <c r="D97" s="200">
        <v>5</v>
      </c>
      <c r="E97" s="191">
        <v>1</v>
      </c>
      <c r="F97" s="191">
        <f>Max!$B$3*C97</f>
        <v>140</v>
      </c>
      <c r="G97" s="188"/>
      <c r="H97" s="189"/>
      <c r="I97" s="188">
        <f t="shared" si="3"/>
        <v>5</v>
      </c>
      <c r="J97" s="189">
        <f t="shared" si="4"/>
        <v>700</v>
      </c>
      <c r="K97" s="188"/>
      <c r="L97" s="190"/>
    </row>
    <row r="98" spans="1:12" ht="12.75" customHeight="1">
      <c r="A98" s="26"/>
      <c r="B98" s="13"/>
      <c r="C98" s="192">
        <v>0.6</v>
      </c>
      <c r="D98" s="200">
        <v>6</v>
      </c>
      <c r="E98" s="191">
        <v>1</v>
      </c>
      <c r="F98" s="191">
        <f>Max!$B$3*C98</f>
        <v>120</v>
      </c>
      <c r="G98" s="188"/>
      <c r="H98" s="189"/>
      <c r="I98" s="188">
        <f t="shared" si="3"/>
        <v>6</v>
      </c>
      <c r="J98" s="189">
        <f t="shared" si="4"/>
        <v>720</v>
      </c>
      <c r="K98" s="188"/>
      <c r="L98" s="190"/>
    </row>
    <row r="99" spans="1:12" ht="12.75" customHeight="1">
      <c r="A99" s="26"/>
      <c r="B99" s="13"/>
      <c r="C99" s="192">
        <v>0.5</v>
      </c>
      <c r="D99" s="200">
        <v>7</v>
      </c>
      <c r="E99" s="191">
        <v>1</v>
      </c>
      <c r="F99" s="191">
        <f>Max!$B$3*C99</f>
        <v>100</v>
      </c>
      <c r="G99" s="188"/>
      <c r="H99" s="189"/>
      <c r="I99" s="188">
        <f t="shared" si="3"/>
        <v>7</v>
      </c>
      <c r="J99" s="189">
        <f t="shared" si="4"/>
        <v>700</v>
      </c>
      <c r="K99" s="188"/>
      <c r="L99" s="190"/>
    </row>
    <row r="100" spans="1:12" ht="12.75" customHeight="1">
      <c r="A100" s="44">
        <v>3</v>
      </c>
      <c r="B100" s="45" t="s">
        <v>73</v>
      </c>
      <c r="C100" s="47"/>
      <c r="D100" s="46">
        <v>10</v>
      </c>
      <c r="E100" s="48">
        <v>5</v>
      </c>
      <c r="F100" s="48"/>
      <c r="G100" s="188"/>
      <c r="H100" s="189"/>
      <c r="I100" s="188"/>
      <c r="J100" s="189"/>
      <c r="K100" s="188"/>
      <c r="L100" s="190"/>
    </row>
    <row r="101" spans="1:12" ht="12.75" customHeight="1">
      <c r="A101" s="44">
        <v>4</v>
      </c>
      <c r="B101" s="45" t="s">
        <v>16</v>
      </c>
      <c r="C101" s="47"/>
      <c r="D101" s="46">
        <v>10</v>
      </c>
      <c r="E101" s="48">
        <v>5</v>
      </c>
      <c r="F101" s="48"/>
      <c r="G101" s="188"/>
      <c r="H101" s="189"/>
      <c r="I101" s="188"/>
      <c r="J101" s="189"/>
      <c r="K101" s="188"/>
      <c r="L101" s="190"/>
    </row>
    <row r="102" spans="1:12" ht="12.75" customHeight="1">
      <c r="A102" s="25">
        <v>5</v>
      </c>
      <c r="B102" s="9" t="s">
        <v>4</v>
      </c>
      <c r="C102" s="184">
        <v>0.55</v>
      </c>
      <c r="D102" s="203">
        <v>3</v>
      </c>
      <c r="E102" s="183">
        <v>1</v>
      </c>
      <c r="F102" s="183">
        <f>Max!$B$2*C102</f>
        <v>115.50000000000001</v>
      </c>
      <c r="G102" s="188">
        <f>D102*E102</f>
        <v>3</v>
      </c>
      <c r="H102" s="189">
        <f>F102*G102</f>
        <v>346.50000000000006</v>
      </c>
      <c r="I102" s="188"/>
      <c r="J102" s="189"/>
      <c r="K102" s="188"/>
      <c r="L102" s="190"/>
    </row>
    <row r="103" spans="1:12" ht="12.75" customHeight="1">
      <c r="A103" s="25"/>
      <c r="B103" s="9"/>
      <c r="C103" s="184">
        <v>0.65</v>
      </c>
      <c r="D103" s="203">
        <v>3</v>
      </c>
      <c r="E103" s="183">
        <v>1</v>
      </c>
      <c r="F103" s="183">
        <f>Max!$B$2*C103</f>
        <v>136.5</v>
      </c>
      <c r="G103" s="188">
        <f>D103*E103</f>
        <v>3</v>
      </c>
      <c r="H103" s="189">
        <f>F103*G103</f>
        <v>409.5</v>
      </c>
      <c r="I103" s="188"/>
      <c r="J103" s="189"/>
      <c r="K103" s="188"/>
      <c r="L103" s="190"/>
    </row>
    <row r="104" spans="1:12" ht="12.75" customHeight="1">
      <c r="A104" s="25"/>
      <c r="B104" s="9"/>
      <c r="C104" s="184">
        <v>0.75</v>
      </c>
      <c r="D104" s="203">
        <v>2</v>
      </c>
      <c r="E104" s="183">
        <v>4</v>
      </c>
      <c r="F104" s="183">
        <f>Max!$B$2*C104</f>
        <v>157.5</v>
      </c>
      <c r="G104" s="188">
        <f>D104*E104</f>
        <v>8</v>
      </c>
      <c r="H104" s="189">
        <f>F104*G104</f>
        <v>1260</v>
      </c>
      <c r="I104" s="188"/>
      <c r="J104" s="189"/>
      <c r="K104" s="188"/>
      <c r="L104" s="190"/>
    </row>
    <row r="105" spans="1:12" ht="12.75" customHeight="1">
      <c r="A105" s="50">
        <v>6</v>
      </c>
      <c r="B105" s="51" t="s">
        <v>88</v>
      </c>
      <c r="C105" s="53"/>
      <c r="D105" s="52">
        <v>6</v>
      </c>
      <c r="E105" s="54">
        <v>5</v>
      </c>
      <c r="F105" s="54"/>
      <c r="G105" s="188"/>
      <c r="H105" s="189"/>
      <c r="I105" s="188"/>
      <c r="J105" s="189"/>
      <c r="K105" s="188"/>
      <c r="L105" s="190"/>
    </row>
    <row r="106" spans="3:12" ht="12.75" customHeight="1">
      <c r="C106" s="7"/>
      <c r="D106" s="29"/>
      <c r="E106" s="29"/>
      <c r="F106" s="29"/>
      <c r="G106" s="188"/>
      <c r="H106" s="189"/>
      <c r="I106" s="188"/>
      <c r="J106" s="189"/>
      <c r="K106" s="188"/>
      <c r="L106" s="190"/>
    </row>
    <row r="107" spans="3:14" ht="12.75" customHeight="1">
      <c r="C107" s="182"/>
      <c r="D107" s="180"/>
      <c r="E107" s="180"/>
      <c r="F107" s="180"/>
      <c r="G107" s="177">
        <f aca="true" t="shared" si="5" ref="G107:L107">SUM(G57:G106)</f>
        <v>93</v>
      </c>
      <c r="H107" s="178">
        <f t="shared" si="5"/>
        <v>13398</v>
      </c>
      <c r="I107" s="177">
        <f t="shared" si="5"/>
        <v>113</v>
      </c>
      <c r="J107" s="178">
        <f t="shared" si="5"/>
        <v>14820</v>
      </c>
      <c r="K107" s="177">
        <f t="shared" si="5"/>
        <v>57</v>
      </c>
      <c r="L107" s="178">
        <f t="shared" si="5"/>
        <v>8327</v>
      </c>
      <c r="M107" s="176"/>
      <c r="N107" s="176"/>
    </row>
    <row r="108" spans="1:12" ht="12.75" customHeight="1">
      <c r="A108" s="4" t="s">
        <v>17</v>
      </c>
      <c r="B108" s="4"/>
      <c r="C108" s="182"/>
      <c r="D108" s="180"/>
      <c r="E108" s="180"/>
      <c r="F108" s="180"/>
      <c r="G108" s="188"/>
      <c r="H108" s="189"/>
      <c r="I108" s="188"/>
      <c r="J108" s="189"/>
      <c r="K108" s="188"/>
      <c r="L108" s="190"/>
    </row>
    <row r="109" spans="1:12" ht="12.75" customHeight="1">
      <c r="A109" s="4" t="s">
        <v>100</v>
      </c>
      <c r="C109" s="7" t="s">
        <v>8</v>
      </c>
      <c r="D109" s="217" t="s">
        <v>6</v>
      </c>
      <c r="E109" s="217" t="s">
        <v>7</v>
      </c>
      <c r="F109" s="29" t="s">
        <v>9</v>
      </c>
      <c r="G109" s="188"/>
      <c r="H109" s="189"/>
      <c r="I109" s="188"/>
      <c r="J109" s="189"/>
      <c r="K109" s="188"/>
      <c r="L109" s="190"/>
    </row>
    <row r="110" spans="1:12" ht="12.75" customHeight="1">
      <c r="A110" s="25">
        <v>1</v>
      </c>
      <c r="B110" s="9" t="s">
        <v>4</v>
      </c>
      <c r="C110" s="184">
        <v>0.5</v>
      </c>
      <c r="D110" s="203">
        <v>5</v>
      </c>
      <c r="E110" s="183">
        <v>1</v>
      </c>
      <c r="F110" s="183">
        <f>Max!$B$2*C110</f>
        <v>105</v>
      </c>
      <c r="G110" s="188">
        <f>D110*E110</f>
        <v>5</v>
      </c>
      <c r="H110" s="189">
        <f>F110*G110</f>
        <v>525</v>
      </c>
      <c r="I110" s="188"/>
      <c r="J110" s="189"/>
      <c r="K110" s="188"/>
      <c r="L110" s="190"/>
    </row>
    <row r="111" spans="1:12" ht="12.75" customHeight="1">
      <c r="A111" s="25"/>
      <c r="B111" s="9"/>
      <c r="C111" s="184">
        <v>0.6</v>
      </c>
      <c r="D111" s="203">
        <v>4</v>
      </c>
      <c r="E111" s="183">
        <v>2</v>
      </c>
      <c r="F111" s="183">
        <f>Max!$B$2*C111</f>
        <v>126</v>
      </c>
      <c r="G111" s="188">
        <f>D111*E111</f>
        <v>8</v>
      </c>
      <c r="H111" s="189">
        <f>F111*G111</f>
        <v>1008</v>
      </c>
      <c r="I111" s="188"/>
      <c r="J111" s="189"/>
      <c r="K111" s="188"/>
      <c r="L111" s="190"/>
    </row>
    <row r="112" spans="1:12" ht="12.75" customHeight="1">
      <c r="A112" s="25"/>
      <c r="B112" s="9"/>
      <c r="C112" s="184">
        <v>0.7</v>
      </c>
      <c r="D112" s="203">
        <v>3</v>
      </c>
      <c r="E112" s="183">
        <v>2</v>
      </c>
      <c r="F112" s="183">
        <f>Max!$B$2*C112</f>
        <v>147</v>
      </c>
      <c r="G112" s="188">
        <f>D112*E112</f>
        <v>6</v>
      </c>
      <c r="H112" s="189">
        <f>F112*G112</f>
        <v>882</v>
      </c>
      <c r="I112" s="188"/>
      <c r="J112" s="189"/>
      <c r="K112" s="188"/>
      <c r="L112" s="190"/>
    </row>
    <row r="113" spans="1:12" ht="12.75" customHeight="1">
      <c r="A113" s="25"/>
      <c r="B113" s="9"/>
      <c r="C113" s="184">
        <v>0.8</v>
      </c>
      <c r="D113" s="203">
        <v>3</v>
      </c>
      <c r="E113" s="183">
        <v>5</v>
      </c>
      <c r="F113" s="183">
        <f>Max!$B$2*C113</f>
        <v>168</v>
      </c>
      <c r="G113" s="188">
        <f>D113*E113</f>
        <v>15</v>
      </c>
      <c r="H113" s="189">
        <f>F113*G113</f>
        <v>2520</v>
      </c>
      <c r="I113" s="188"/>
      <c r="J113" s="189"/>
      <c r="K113" s="188"/>
      <c r="L113" s="190"/>
    </row>
    <row r="114" spans="1:12" ht="12.75" customHeight="1">
      <c r="A114" s="26">
        <v>2</v>
      </c>
      <c r="B114" s="13" t="s">
        <v>107</v>
      </c>
      <c r="C114" s="192">
        <v>0.5</v>
      </c>
      <c r="D114" s="200">
        <v>5</v>
      </c>
      <c r="E114" s="191">
        <v>1</v>
      </c>
      <c r="F114" s="191">
        <f>Max!$B$3*C114</f>
        <v>100</v>
      </c>
      <c r="G114" s="188"/>
      <c r="H114" s="189"/>
      <c r="I114" s="188">
        <f>D114*E114</f>
        <v>5</v>
      </c>
      <c r="J114" s="189">
        <f>F114*I114</f>
        <v>500</v>
      </c>
      <c r="K114" s="188"/>
      <c r="L114" s="190"/>
    </row>
    <row r="115" spans="1:12" ht="12.75" customHeight="1">
      <c r="A115" s="26"/>
      <c r="B115" s="13"/>
      <c r="C115" s="192">
        <v>0.6</v>
      </c>
      <c r="D115" s="200">
        <v>4</v>
      </c>
      <c r="E115" s="191">
        <v>1</v>
      </c>
      <c r="F115" s="191">
        <f>Max!$B$3*C115</f>
        <v>120</v>
      </c>
      <c r="G115" s="188"/>
      <c r="H115" s="189"/>
      <c r="I115" s="188">
        <f>D115*E115</f>
        <v>4</v>
      </c>
      <c r="J115" s="189">
        <f>F115*I115</f>
        <v>480</v>
      </c>
      <c r="K115" s="188"/>
      <c r="L115" s="190"/>
    </row>
    <row r="116" spans="1:12" ht="12.75" customHeight="1">
      <c r="A116" s="26"/>
      <c r="B116" s="13"/>
      <c r="C116" s="192">
        <v>0.7</v>
      </c>
      <c r="D116" s="200">
        <v>3</v>
      </c>
      <c r="E116" s="191">
        <v>2</v>
      </c>
      <c r="F116" s="191">
        <f>Max!$B$3*C116</f>
        <v>140</v>
      </c>
      <c r="G116" s="188"/>
      <c r="H116" s="189"/>
      <c r="I116" s="188">
        <f>D116*E116</f>
        <v>6</v>
      </c>
      <c r="J116" s="189">
        <f>F116*I116</f>
        <v>840</v>
      </c>
      <c r="K116" s="188"/>
      <c r="L116" s="190"/>
    </row>
    <row r="117" spans="1:12" ht="12.75" customHeight="1">
      <c r="A117" s="26"/>
      <c r="B117" s="13"/>
      <c r="C117" s="192">
        <v>0.8</v>
      </c>
      <c r="D117" s="200">
        <v>3</v>
      </c>
      <c r="E117" s="191">
        <v>5</v>
      </c>
      <c r="F117" s="191">
        <f>Max!$B$3*C117</f>
        <v>160</v>
      </c>
      <c r="G117" s="188"/>
      <c r="H117" s="189"/>
      <c r="I117" s="188">
        <f>D117*E117</f>
        <v>15</v>
      </c>
      <c r="J117" s="189">
        <f>F117*I117</f>
        <v>2400</v>
      </c>
      <c r="K117" s="188"/>
      <c r="L117" s="190"/>
    </row>
    <row r="118" spans="1:12" ht="12.75" customHeight="1">
      <c r="A118" s="44">
        <v>3</v>
      </c>
      <c r="B118" s="45" t="s">
        <v>73</v>
      </c>
      <c r="C118" s="47"/>
      <c r="D118" s="202">
        <v>10</v>
      </c>
      <c r="E118" s="193">
        <v>5</v>
      </c>
      <c r="F118" s="48"/>
      <c r="G118" s="188"/>
      <c r="H118" s="189"/>
      <c r="I118" s="188"/>
      <c r="J118" s="189"/>
      <c r="K118" s="188"/>
      <c r="L118" s="190"/>
    </row>
    <row r="119" spans="1:12" ht="12.75" customHeight="1">
      <c r="A119" s="44">
        <v>4</v>
      </c>
      <c r="B119" s="45" t="s">
        <v>74</v>
      </c>
      <c r="C119" s="47"/>
      <c r="D119" s="202">
        <v>10</v>
      </c>
      <c r="E119" s="193">
        <v>5</v>
      </c>
      <c r="F119" s="48"/>
      <c r="G119" s="188"/>
      <c r="H119" s="189"/>
      <c r="I119" s="188"/>
      <c r="J119" s="189"/>
      <c r="K119" s="188"/>
      <c r="L119" s="190"/>
    </row>
    <row r="120" spans="1:12" ht="12.75" customHeight="1">
      <c r="A120" s="25">
        <v>5</v>
      </c>
      <c r="B120" s="9" t="s">
        <v>4</v>
      </c>
      <c r="C120" s="184">
        <v>0.5</v>
      </c>
      <c r="D120" s="203">
        <v>5</v>
      </c>
      <c r="E120" s="183">
        <v>1</v>
      </c>
      <c r="F120" s="183">
        <f>Max!$B$2*C120</f>
        <v>105</v>
      </c>
      <c r="G120" s="188">
        <f>D120*E120</f>
        <v>5</v>
      </c>
      <c r="H120" s="189">
        <f>F120*G120</f>
        <v>525</v>
      </c>
      <c r="I120" s="188"/>
      <c r="J120" s="189"/>
      <c r="K120" s="188"/>
      <c r="L120" s="190"/>
    </row>
    <row r="121" spans="1:12" ht="12.75" customHeight="1">
      <c r="A121" s="25"/>
      <c r="B121" s="9"/>
      <c r="C121" s="184">
        <v>0.6</v>
      </c>
      <c r="D121" s="203">
        <v>5</v>
      </c>
      <c r="E121" s="183">
        <v>1</v>
      </c>
      <c r="F121" s="183">
        <f>Max!$B$2*C121</f>
        <v>126</v>
      </c>
      <c r="G121" s="188">
        <f>D121*E121</f>
        <v>5</v>
      </c>
      <c r="H121" s="189">
        <f>F121*G121</f>
        <v>630</v>
      </c>
      <c r="I121" s="188"/>
      <c r="J121" s="189"/>
      <c r="K121" s="188"/>
      <c r="L121" s="190"/>
    </row>
    <row r="122" spans="1:12" ht="12.75" customHeight="1">
      <c r="A122" s="25"/>
      <c r="B122" s="9"/>
      <c r="C122" s="184">
        <v>0.7</v>
      </c>
      <c r="D122" s="203">
        <v>5</v>
      </c>
      <c r="E122" s="183">
        <v>5</v>
      </c>
      <c r="F122" s="183">
        <f>Max!$B$2*C122</f>
        <v>147</v>
      </c>
      <c r="G122" s="188">
        <f>D122*E122</f>
        <v>25</v>
      </c>
      <c r="H122" s="189">
        <f>F122*G122</f>
        <v>3675</v>
      </c>
      <c r="I122" s="188"/>
      <c r="J122" s="189"/>
      <c r="K122" s="188"/>
      <c r="L122" s="190"/>
    </row>
    <row r="123" spans="1:12" ht="12.75" customHeight="1">
      <c r="A123" s="50">
        <v>6</v>
      </c>
      <c r="B123" s="51" t="s">
        <v>10</v>
      </c>
      <c r="C123" s="53"/>
      <c r="D123" s="52">
        <v>10</v>
      </c>
      <c r="E123" s="54">
        <v>3</v>
      </c>
      <c r="F123" s="54"/>
      <c r="G123" s="188"/>
      <c r="H123" s="189"/>
      <c r="I123" s="188"/>
      <c r="J123" s="189"/>
      <c r="K123" s="188"/>
      <c r="L123" s="190"/>
    </row>
    <row r="124" spans="3:12" ht="12.75" customHeight="1">
      <c r="C124" s="182"/>
      <c r="D124" s="180"/>
      <c r="E124" s="180"/>
      <c r="F124" s="180"/>
      <c r="G124" s="188"/>
      <c r="H124" s="189"/>
      <c r="I124" s="188"/>
      <c r="J124" s="189"/>
      <c r="K124" s="188"/>
      <c r="L124" s="190"/>
    </row>
    <row r="125" spans="1:12" ht="12.75" customHeight="1">
      <c r="A125" s="4" t="s">
        <v>101</v>
      </c>
      <c r="C125" s="7" t="s">
        <v>8</v>
      </c>
      <c r="D125" s="217" t="s">
        <v>6</v>
      </c>
      <c r="E125" s="217" t="s">
        <v>7</v>
      </c>
      <c r="F125" s="29" t="s">
        <v>9</v>
      </c>
      <c r="G125" s="188"/>
      <c r="H125" s="189"/>
      <c r="I125" s="188"/>
      <c r="J125" s="189"/>
      <c r="K125" s="188"/>
      <c r="L125" s="190"/>
    </row>
    <row r="126" spans="1:12" ht="12.75" customHeight="1">
      <c r="A126" s="28">
        <v>1</v>
      </c>
      <c r="B126" s="21" t="s">
        <v>12</v>
      </c>
      <c r="C126" s="196">
        <v>0.5</v>
      </c>
      <c r="D126" s="201">
        <v>4</v>
      </c>
      <c r="E126" s="195">
        <v>1</v>
      </c>
      <c r="F126" s="195">
        <f>Max!$B$4*C126</f>
        <v>110</v>
      </c>
      <c r="G126" s="188"/>
      <c r="H126" s="189"/>
      <c r="I126" s="188"/>
      <c r="J126" s="189"/>
      <c r="K126" s="188">
        <f>D126*E126</f>
        <v>4</v>
      </c>
      <c r="L126" s="190">
        <f>F126*K126</f>
        <v>440</v>
      </c>
    </row>
    <row r="127" spans="1:12" ht="12.75" customHeight="1">
      <c r="A127" s="28"/>
      <c r="B127" s="21"/>
      <c r="C127" s="196">
        <v>0.6</v>
      </c>
      <c r="D127" s="201">
        <v>4</v>
      </c>
      <c r="E127" s="195">
        <v>1</v>
      </c>
      <c r="F127" s="195">
        <f>Max!$B$4*C127</f>
        <v>132</v>
      </c>
      <c r="G127" s="188"/>
      <c r="H127" s="189"/>
      <c r="I127" s="188"/>
      <c r="J127" s="189"/>
      <c r="K127" s="188">
        <f>D127*E127</f>
        <v>4</v>
      </c>
      <c r="L127" s="190">
        <f>F127*K127</f>
        <v>528</v>
      </c>
    </row>
    <row r="128" spans="1:12" ht="12.75" customHeight="1">
      <c r="A128" s="28"/>
      <c r="B128" s="21"/>
      <c r="C128" s="196">
        <v>0.7</v>
      </c>
      <c r="D128" s="201">
        <v>4</v>
      </c>
      <c r="E128" s="195">
        <v>2</v>
      </c>
      <c r="F128" s="195">
        <f>Max!$B$4*C128</f>
        <v>154</v>
      </c>
      <c r="G128" s="188"/>
      <c r="H128" s="189"/>
      <c r="I128" s="188"/>
      <c r="J128" s="189"/>
      <c r="K128" s="188">
        <f>D128*E128</f>
        <v>8</v>
      </c>
      <c r="L128" s="190">
        <f>F128*K128</f>
        <v>1232</v>
      </c>
    </row>
    <row r="129" spans="1:12" ht="12.75" customHeight="1">
      <c r="A129" s="28"/>
      <c r="B129" s="21"/>
      <c r="C129" s="196">
        <v>0.75</v>
      </c>
      <c r="D129" s="201">
        <v>4</v>
      </c>
      <c r="E129" s="195">
        <v>4</v>
      </c>
      <c r="F129" s="195">
        <f>Max!$B$4*C129</f>
        <v>165</v>
      </c>
      <c r="G129" s="188"/>
      <c r="H129" s="189"/>
      <c r="I129" s="188"/>
      <c r="J129" s="189"/>
      <c r="K129" s="188">
        <f>D129*E129</f>
        <v>16</v>
      </c>
      <c r="L129" s="190">
        <f>F129*K129</f>
        <v>2640</v>
      </c>
    </row>
    <row r="130" spans="1:12" ht="12.75" customHeight="1">
      <c r="A130" s="26">
        <v>2</v>
      </c>
      <c r="B130" s="13" t="s">
        <v>107</v>
      </c>
      <c r="C130" s="192">
        <v>0.5</v>
      </c>
      <c r="D130" s="200">
        <v>6</v>
      </c>
      <c r="E130" s="191">
        <v>1</v>
      </c>
      <c r="F130" s="191">
        <f>Max!$B$3*C130</f>
        <v>100</v>
      </c>
      <c r="G130" s="188"/>
      <c r="H130" s="189"/>
      <c r="I130" s="188">
        <f aca="true" t="shared" si="6" ref="I130:I140">D130*E130</f>
        <v>6</v>
      </c>
      <c r="J130" s="189">
        <f aca="true" t="shared" si="7" ref="J130:J140">F130*I130</f>
        <v>600</v>
      </c>
      <c r="K130" s="188"/>
      <c r="L130" s="190"/>
    </row>
    <row r="131" spans="1:12" ht="12.75" customHeight="1">
      <c r="A131" s="26"/>
      <c r="B131" s="13"/>
      <c r="C131" s="192">
        <v>0.6</v>
      </c>
      <c r="D131" s="200">
        <v>5</v>
      </c>
      <c r="E131" s="191">
        <v>1</v>
      </c>
      <c r="F131" s="191">
        <f>Max!$B$3*C131</f>
        <v>120</v>
      </c>
      <c r="G131" s="188"/>
      <c r="H131" s="189"/>
      <c r="I131" s="188">
        <f t="shared" si="6"/>
        <v>5</v>
      </c>
      <c r="J131" s="189">
        <f t="shared" si="7"/>
        <v>600</v>
      </c>
      <c r="K131" s="188"/>
      <c r="L131" s="190"/>
    </row>
    <row r="132" spans="1:12" ht="12.75" customHeight="1">
      <c r="A132" s="26"/>
      <c r="B132" s="13"/>
      <c r="C132" s="192">
        <v>0.7</v>
      </c>
      <c r="D132" s="200">
        <v>4</v>
      </c>
      <c r="E132" s="191">
        <v>2</v>
      </c>
      <c r="F132" s="191">
        <f>Max!$B$3*C132</f>
        <v>140</v>
      </c>
      <c r="G132" s="188"/>
      <c r="H132" s="189"/>
      <c r="I132" s="188">
        <f t="shared" si="6"/>
        <v>8</v>
      </c>
      <c r="J132" s="189">
        <f t="shared" si="7"/>
        <v>1120</v>
      </c>
      <c r="K132" s="188"/>
      <c r="L132" s="190"/>
    </row>
    <row r="133" spans="1:12" ht="12.75" customHeight="1">
      <c r="A133" s="26"/>
      <c r="B133" s="13"/>
      <c r="C133" s="192">
        <v>0.75</v>
      </c>
      <c r="D133" s="200">
        <v>3</v>
      </c>
      <c r="E133" s="191">
        <v>2</v>
      </c>
      <c r="F133" s="191">
        <f>Max!$B$3*C133</f>
        <v>150</v>
      </c>
      <c r="G133" s="188"/>
      <c r="H133" s="189"/>
      <c r="I133" s="188">
        <f t="shared" si="6"/>
        <v>6</v>
      </c>
      <c r="J133" s="189">
        <f t="shared" si="7"/>
        <v>900</v>
      </c>
      <c r="K133" s="188"/>
      <c r="L133" s="190"/>
    </row>
    <row r="134" spans="1:12" ht="12.75" customHeight="1">
      <c r="A134" s="26"/>
      <c r="B134" s="13"/>
      <c r="C134" s="192">
        <v>0.8</v>
      </c>
      <c r="D134" s="200">
        <v>2</v>
      </c>
      <c r="E134" s="191">
        <v>2</v>
      </c>
      <c r="F134" s="191">
        <f>Max!$B$3*C134</f>
        <v>160</v>
      </c>
      <c r="G134" s="188"/>
      <c r="H134" s="189"/>
      <c r="I134" s="188">
        <f t="shared" si="6"/>
        <v>4</v>
      </c>
      <c r="J134" s="189">
        <f t="shared" si="7"/>
        <v>640</v>
      </c>
      <c r="K134" s="188"/>
      <c r="L134" s="190"/>
    </row>
    <row r="135" spans="1:12" ht="12.75" customHeight="1">
      <c r="A135" s="26"/>
      <c r="B135" s="13"/>
      <c r="C135" s="192">
        <v>0.75</v>
      </c>
      <c r="D135" s="200">
        <v>3</v>
      </c>
      <c r="E135" s="191">
        <v>2</v>
      </c>
      <c r="F135" s="191">
        <f>Max!$B$3*C135</f>
        <v>150</v>
      </c>
      <c r="G135" s="188"/>
      <c r="H135" s="189"/>
      <c r="I135" s="188">
        <f t="shared" si="6"/>
        <v>6</v>
      </c>
      <c r="J135" s="189">
        <f t="shared" si="7"/>
        <v>900</v>
      </c>
      <c r="K135" s="188"/>
      <c r="L135" s="190"/>
    </row>
    <row r="136" spans="1:12" ht="12.75" customHeight="1">
      <c r="A136" s="26"/>
      <c r="B136" s="13"/>
      <c r="C136" s="192">
        <v>0.7</v>
      </c>
      <c r="D136" s="200">
        <v>4</v>
      </c>
      <c r="E136" s="191">
        <v>1</v>
      </c>
      <c r="F136" s="191">
        <f>Max!$B$3*C136</f>
        <v>140</v>
      </c>
      <c r="G136" s="188"/>
      <c r="H136" s="189"/>
      <c r="I136" s="188">
        <f t="shared" si="6"/>
        <v>4</v>
      </c>
      <c r="J136" s="189">
        <f t="shared" si="7"/>
        <v>560</v>
      </c>
      <c r="K136" s="188"/>
      <c r="L136" s="190"/>
    </row>
    <row r="137" spans="1:12" ht="12.75" customHeight="1">
      <c r="A137" s="26"/>
      <c r="B137" s="13"/>
      <c r="C137" s="192">
        <v>0.65</v>
      </c>
      <c r="D137" s="200">
        <v>5</v>
      </c>
      <c r="E137" s="191">
        <v>1</v>
      </c>
      <c r="F137" s="191">
        <f>Max!$B$3*C137</f>
        <v>130</v>
      </c>
      <c r="G137" s="188"/>
      <c r="H137" s="189"/>
      <c r="I137" s="188">
        <f t="shared" si="6"/>
        <v>5</v>
      </c>
      <c r="J137" s="189">
        <f t="shared" si="7"/>
        <v>650</v>
      </c>
      <c r="K137" s="188"/>
      <c r="L137" s="190"/>
    </row>
    <row r="138" spans="1:12" ht="12.75" customHeight="1">
      <c r="A138" s="26"/>
      <c r="B138" s="13"/>
      <c r="C138" s="192">
        <v>0.6</v>
      </c>
      <c r="D138" s="200">
        <v>6</v>
      </c>
      <c r="E138" s="191">
        <v>1</v>
      </c>
      <c r="F138" s="191">
        <f>Max!$B$3*C138</f>
        <v>120</v>
      </c>
      <c r="G138" s="188"/>
      <c r="H138" s="189"/>
      <c r="I138" s="188">
        <f t="shared" si="6"/>
        <v>6</v>
      </c>
      <c r="J138" s="189">
        <f t="shared" si="7"/>
        <v>720</v>
      </c>
      <c r="K138" s="188"/>
      <c r="L138" s="190"/>
    </row>
    <row r="139" spans="1:12" ht="12.75" customHeight="1">
      <c r="A139" s="26"/>
      <c r="B139" s="13"/>
      <c r="C139" s="192">
        <v>0.55</v>
      </c>
      <c r="D139" s="200">
        <v>7</v>
      </c>
      <c r="E139" s="191">
        <v>1</v>
      </c>
      <c r="F139" s="191">
        <f>Max!$B$3*C139</f>
        <v>110.00000000000001</v>
      </c>
      <c r="G139" s="188"/>
      <c r="H139" s="189"/>
      <c r="I139" s="188">
        <f t="shared" si="6"/>
        <v>7</v>
      </c>
      <c r="J139" s="189">
        <f t="shared" si="7"/>
        <v>770.0000000000001</v>
      </c>
      <c r="K139" s="188"/>
      <c r="L139" s="190"/>
    </row>
    <row r="140" spans="1:12" ht="12.75" customHeight="1">
      <c r="A140" s="26"/>
      <c r="B140" s="13"/>
      <c r="C140" s="192">
        <v>0.5</v>
      </c>
      <c r="D140" s="200">
        <v>8</v>
      </c>
      <c r="E140" s="191">
        <v>1</v>
      </c>
      <c r="F140" s="191">
        <f>Max!$B$3*C140</f>
        <v>100</v>
      </c>
      <c r="G140" s="188"/>
      <c r="H140" s="189"/>
      <c r="I140" s="188">
        <f t="shared" si="6"/>
        <v>8</v>
      </c>
      <c r="J140" s="189">
        <f t="shared" si="7"/>
        <v>800</v>
      </c>
      <c r="K140" s="188"/>
      <c r="L140" s="190"/>
    </row>
    <row r="141" spans="1:12" ht="12.75" customHeight="1">
      <c r="A141" s="27">
        <v>3</v>
      </c>
      <c r="B141" s="17" t="s">
        <v>73</v>
      </c>
      <c r="C141" s="194"/>
      <c r="D141" s="193">
        <v>10</v>
      </c>
      <c r="E141" s="193">
        <v>5</v>
      </c>
      <c r="F141" s="193"/>
      <c r="G141" s="188"/>
      <c r="H141" s="189"/>
      <c r="I141" s="188"/>
      <c r="J141" s="189"/>
      <c r="K141" s="188"/>
      <c r="L141" s="190"/>
    </row>
    <row r="142" spans="1:12" ht="12.75" customHeight="1">
      <c r="A142" s="28">
        <v>4</v>
      </c>
      <c r="B142" s="21" t="s">
        <v>69</v>
      </c>
      <c r="C142" s="196">
        <v>0.6</v>
      </c>
      <c r="D142" s="201">
        <v>5</v>
      </c>
      <c r="E142" s="195">
        <v>1</v>
      </c>
      <c r="F142" s="195">
        <f>Max!$B$4*C142</f>
        <v>132</v>
      </c>
      <c r="G142" s="188"/>
      <c r="H142" s="189"/>
      <c r="I142" s="188"/>
      <c r="J142" s="189"/>
      <c r="K142" s="188">
        <f>D142*E142</f>
        <v>5</v>
      </c>
      <c r="L142" s="190">
        <f>F142*K142</f>
        <v>660</v>
      </c>
    </row>
    <row r="143" spans="1:12" ht="12.75" customHeight="1">
      <c r="A143" s="28"/>
      <c r="B143" s="21"/>
      <c r="C143" s="196">
        <v>0.7</v>
      </c>
      <c r="D143" s="201">
        <v>5</v>
      </c>
      <c r="E143" s="195">
        <v>2</v>
      </c>
      <c r="F143" s="195">
        <f>Max!$B$4*C143</f>
        <v>154</v>
      </c>
      <c r="G143" s="188"/>
      <c r="H143" s="189"/>
      <c r="I143" s="188"/>
      <c r="J143" s="189"/>
      <c r="K143" s="188">
        <f>D143*E143</f>
        <v>10</v>
      </c>
      <c r="L143" s="190">
        <f>F143*K143</f>
        <v>1540</v>
      </c>
    </row>
    <row r="144" spans="1:12" ht="12.75" customHeight="1">
      <c r="A144" s="28"/>
      <c r="B144" s="21"/>
      <c r="C144" s="196">
        <v>0.8</v>
      </c>
      <c r="D144" s="201">
        <v>4</v>
      </c>
      <c r="E144" s="195">
        <v>4</v>
      </c>
      <c r="F144" s="195">
        <f>Max!$B$4*C144</f>
        <v>176</v>
      </c>
      <c r="G144" s="188"/>
      <c r="H144" s="189"/>
      <c r="I144" s="188"/>
      <c r="J144" s="189"/>
      <c r="K144" s="188">
        <f>D144*E144</f>
        <v>16</v>
      </c>
      <c r="L144" s="190">
        <f>F144*K144</f>
        <v>2816</v>
      </c>
    </row>
    <row r="145" spans="1:12" ht="12.75" customHeight="1">
      <c r="A145" s="27">
        <v>5</v>
      </c>
      <c r="B145" s="17" t="s">
        <v>70</v>
      </c>
      <c r="C145" s="194"/>
      <c r="D145" s="202">
        <v>5</v>
      </c>
      <c r="E145" s="193">
        <v>5</v>
      </c>
      <c r="F145" s="199"/>
      <c r="G145" s="188"/>
      <c r="H145" s="189"/>
      <c r="I145" s="188"/>
      <c r="J145" s="189"/>
      <c r="K145" s="188"/>
      <c r="L145" s="190"/>
    </row>
    <row r="146" spans="1:12" ht="12.75" customHeight="1">
      <c r="A146" s="27">
        <v>6</v>
      </c>
      <c r="B146" s="17" t="s">
        <v>10</v>
      </c>
      <c r="C146" s="194"/>
      <c r="D146" s="202">
        <v>10</v>
      </c>
      <c r="E146" s="193">
        <v>3</v>
      </c>
      <c r="F146" s="193"/>
      <c r="G146" s="188"/>
      <c r="H146" s="189"/>
      <c r="I146" s="188"/>
      <c r="J146" s="189"/>
      <c r="K146" s="188"/>
      <c r="L146" s="190"/>
    </row>
    <row r="147" spans="3:12" ht="12.75" customHeight="1">
      <c r="C147" s="182"/>
      <c r="D147" s="180"/>
      <c r="E147" s="180"/>
      <c r="F147" s="180"/>
      <c r="G147" s="188"/>
      <c r="H147" s="189"/>
      <c r="I147" s="188"/>
      <c r="J147" s="189"/>
      <c r="K147" s="188"/>
      <c r="L147" s="190"/>
    </row>
    <row r="148" spans="1:12" ht="12.75" customHeight="1">
      <c r="A148" s="4" t="s">
        <v>102</v>
      </c>
      <c r="C148" s="7" t="s">
        <v>8</v>
      </c>
      <c r="D148" s="217" t="s">
        <v>6</v>
      </c>
      <c r="E148" s="217" t="s">
        <v>7</v>
      </c>
      <c r="F148" s="29" t="s">
        <v>9</v>
      </c>
      <c r="G148" s="188"/>
      <c r="H148" s="189"/>
      <c r="I148" s="188"/>
      <c r="J148" s="189"/>
      <c r="K148" s="188"/>
      <c r="L148" s="190"/>
    </row>
    <row r="149" spans="1:12" ht="12.75" customHeight="1">
      <c r="A149" s="26">
        <v>1</v>
      </c>
      <c r="B149" s="13" t="s">
        <v>107</v>
      </c>
      <c r="C149" s="192">
        <v>0.5</v>
      </c>
      <c r="D149" s="200">
        <v>5</v>
      </c>
      <c r="E149" s="191">
        <v>1</v>
      </c>
      <c r="F149" s="191">
        <f>Max!$B$3*C149</f>
        <v>100</v>
      </c>
      <c r="G149" s="188"/>
      <c r="H149" s="189"/>
      <c r="I149" s="188">
        <f>D149*E149</f>
        <v>5</v>
      </c>
      <c r="J149" s="189">
        <f>F149*I149</f>
        <v>500</v>
      </c>
      <c r="K149" s="188"/>
      <c r="L149" s="190"/>
    </row>
    <row r="150" spans="1:12" ht="12.75" customHeight="1">
      <c r="A150" s="26"/>
      <c r="B150" s="13"/>
      <c r="C150" s="192">
        <v>0.6</v>
      </c>
      <c r="D150" s="200">
        <v>4</v>
      </c>
      <c r="E150" s="191">
        <v>1</v>
      </c>
      <c r="F150" s="191">
        <f>Max!$B$3*C150</f>
        <v>120</v>
      </c>
      <c r="G150" s="188"/>
      <c r="H150" s="189"/>
      <c r="I150" s="188">
        <f>D150*E150</f>
        <v>4</v>
      </c>
      <c r="J150" s="189">
        <f>F150*I150</f>
        <v>480</v>
      </c>
      <c r="K150" s="188"/>
      <c r="L150" s="190"/>
    </row>
    <row r="151" spans="1:12" ht="12.75" customHeight="1">
      <c r="A151" s="26"/>
      <c r="B151" s="13"/>
      <c r="C151" s="192">
        <v>0.7</v>
      </c>
      <c r="D151" s="200">
        <v>3</v>
      </c>
      <c r="E151" s="191">
        <v>2</v>
      </c>
      <c r="F151" s="191">
        <f>Max!$B$3*C151</f>
        <v>140</v>
      </c>
      <c r="G151" s="188"/>
      <c r="H151" s="189"/>
      <c r="I151" s="188">
        <f>D151*E151</f>
        <v>6</v>
      </c>
      <c r="J151" s="189">
        <f>F151*I151</f>
        <v>840</v>
      </c>
      <c r="K151" s="188"/>
      <c r="L151" s="190"/>
    </row>
    <row r="152" spans="1:12" ht="12.75" customHeight="1">
      <c r="A152" s="26"/>
      <c r="B152" s="13"/>
      <c r="C152" s="192">
        <v>0.8</v>
      </c>
      <c r="D152" s="200">
        <v>2</v>
      </c>
      <c r="E152" s="191">
        <v>5</v>
      </c>
      <c r="F152" s="191">
        <f>Max!$B$3*C152</f>
        <v>160</v>
      </c>
      <c r="G152" s="188"/>
      <c r="H152" s="189"/>
      <c r="I152" s="188">
        <f>D152*E152</f>
        <v>10</v>
      </c>
      <c r="J152" s="189">
        <f>F152*I152</f>
        <v>1600</v>
      </c>
      <c r="K152" s="188"/>
      <c r="L152" s="190"/>
    </row>
    <row r="153" spans="1:12" ht="12.75" customHeight="1">
      <c r="A153" s="25">
        <v>2</v>
      </c>
      <c r="B153" s="9" t="s">
        <v>4</v>
      </c>
      <c r="C153" s="184">
        <v>0.5</v>
      </c>
      <c r="D153" s="203">
        <v>5</v>
      </c>
      <c r="E153" s="183">
        <v>1</v>
      </c>
      <c r="F153" s="183">
        <f>Max!$B$2*C153</f>
        <v>105</v>
      </c>
      <c r="G153" s="188">
        <f>D153*E153</f>
        <v>5</v>
      </c>
      <c r="H153" s="189">
        <f>F153*G153</f>
        <v>525</v>
      </c>
      <c r="I153" s="188"/>
      <c r="J153" s="189"/>
      <c r="K153" s="188"/>
      <c r="L153" s="190"/>
    </row>
    <row r="154" spans="1:12" ht="12.75" customHeight="1">
      <c r="A154" s="25"/>
      <c r="B154" s="9"/>
      <c r="C154" s="184">
        <v>0.6</v>
      </c>
      <c r="D154" s="203">
        <v>5</v>
      </c>
      <c r="E154" s="183">
        <v>1</v>
      </c>
      <c r="F154" s="183">
        <f>Max!$B$2*C154</f>
        <v>126</v>
      </c>
      <c r="G154" s="188">
        <f>D154*E154</f>
        <v>5</v>
      </c>
      <c r="H154" s="189">
        <f>F154*G154</f>
        <v>630</v>
      </c>
      <c r="I154" s="188"/>
      <c r="J154" s="189"/>
      <c r="K154" s="188"/>
      <c r="L154" s="190"/>
    </row>
    <row r="155" spans="1:12" ht="12.75" customHeight="1">
      <c r="A155" s="25"/>
      <c r="B155" s="9"/>
      <c r="C155" s="184">
        <v>0.7</v>
      </c>
      <c r="D155" s="203">
        <v>5</v>
      </c>
      <c r="E155" s="183">
        <v>2</v>
      </c>
      <c r="F155" s="183">
        <f>Max!$B$2*C155</f>
        <v>147</v>
      </c>
      <c r="G155" s="188">
        <f>D155*E155</f>
        <v>10</v>
      </c>
      <c r="H155" s="189">
        <f>F155*G155</f>
        <v>1470</v>
      </c>
      <c r="I155" s="188"/>
      <c r="J155" s="189"/>
      <c r="K155" s="188"/>
      <c r="L155" s="190"/>
    </row>
    <row r="156" spans="1:12" ht="12.75" customHeight="1">
      <c r="A156" s="25"/>
      <c r="B156" s="9"/>
      <c r="C156" s="184">
        <v>0.75</v>
      </c>
      <c r="D156" s="203">
        <v>4</v>
      </c>
      <c r="E156" s="183">
        <v>5</v>
      </c>
      <c r="F156" s="183">
        <f>Max!$B$2*C156</f>
        <v>157.5</v>
      </c>
      <c r="G156" s="188">
        <f>D156*E156</f>
        <v>20</v>
      </c>
      <c r="H156" s="189">
        <f>F156*G156</f>
        <v>3150</v>
      </c>
      <c r="I156" s="188"/>
      <c r="J156" s="189"/>
      <c r="K156" s="188"/>
      <c r="L156" s="190"/>
    </row>
    <row r="157" spans="1:12" ht="12.75" customHeight="1">
      <c r="A157" s="26">
        <v>3</v>
      </c>
      <c r="B157" s="13" t="s">
        <v>107</v>
      </c>
      <c r="C157" s="192">
        <v>0.5</v>
      </c>
      <c r="D157" s="200">
        <v>6</v>
      </c>
      <c r="E157" s="191">
        <v>1</v>
      </c>
      <c r="F157" s="191">
        <f>Max!$B$3*C157</f>
        <v>100</v>
      </c>
      <c r="G157" s="188"/>
      <c r="H157" s="189"/>
      <c r="I157" s="188">
        <f>D157*E157</f>
        <v>6</v>
      </c>
      <c r="J157" s="189">
        <f>F157*I157</f>
        <v>600</v>
      </c>
      <c r="K157" s="188"/>
      <c r="L157" s="190"/>
    </row>
    <row r="158" spans="1:12" ht="12.75" customHeight="1">
      <c r="A158" s="26"/>
      <c r="B158" s="13"/>
      <c r="C158" s="192">
        <v>0.6</v>
      </c>
      <c r="D158" s="200">
        <v>6</v>
      </c>
      <c r="E158" s="191">
        <v>2</v>
      </c>
      <c r="F158" s="191">
        <f>Max!$B$3*C158</f>
        <v>120</v>
      </c>
      <c r="G158" s="188"/>
      <c r="H158" s="189"/>
      <c r="I158" s="188">
        <f>D158*E158</f>
        <v>12</v>
      </c>
      <c r="J158" s="189">
        <f>F158*I158</f>
        <v>1440</v>
      </c>
      <c r="K158" s="188"/>
      <c r="L158" s="190"/>
    </row>
    <row r="159" spans="1:12" ht="12.75" customHeight="1">
      <c r="A159" s="26"/>
      <c r="B159" s="13"/>
      <c r="C159" s="192">
        <v>0.65</v>
      </c>
      <c r="D159" s="200">
        <v>6</v>
      </c>
      <c r="E159" s="191">
        <v>4</v>
      </c>
      <c r="F159" s="191">
        <f>Max!$B$3*C159</f>
        <v>130</v>
      </c>
      <c r="G159" s="188"/>
      <c r="H159" s="189"/>
      <c r="I159" s="188">
        <f>D159*E159</f>
        <v>24</v>
      </c>
      <c r="J159" s="189">
        <f>F159*I159</f>
        <v>3120</v>
      </c>
      <c r="K159" s="188"/>
      <c r="L159" s="190"/>
    </row>
    <row r="160" spans="1:12" ht="12.75" customHeight="1">
      <c r="A160" s="27">
        <v>4</v>
      </c>
      <c r="B160" s="17" t="s">
        <v>73</v>
      </c>
      <c r="C160" s="194"/>
      <c r="D160" s="202">
        <v>10</v>
      </c>
      <c r="E160" s="193">
        <v>5</v>
      </c>
      <c r="F160" s="193"/>
      <c r="G160" s="188"/>
      <c r="H160" s="189"/>
      <c r="I160" s="188"/>
      <c r="J160" s="189"/>
      <c r="K160" s="188"/>
      <c r="L160" s="190"/>
    </row>
    <row r="161" spans="1:12" ht="12.75" customHeight="1">
      <c r="A161" s="50">
        <v>5</v>
      </c>
      <c r="B161" s="51" t="s">
        <v>75</v>
      </c>
      <c r="C161" s="53"/>
      <c r="D161" s="52">
        <v>5</v>
      </c>
      <c r="E161" s="54">
        <v>5</v>
      </c>
      <c r="F161" s="54"/>
      <c r="G161" s="188"/>
      <c r="H161" s="189"/>
      <c r="I161" s="188"/>
      <c r="J161" s="189"/>
      <c r="K161" s="188"/>
      <c r="L161" s="190"/>
    </row>
    <row r="162" spans="3:12" ht="12.75" customHeight="1">
      <c r="C162" s="7"/>
      <c r="D162" s="29"/>
      <c r="E162" s="29"/>
      <c r="F162" s="29"/>
      <c r="G162" s="188"/>
      <c r="H162" s="189"/>
      <c r="I162" s="188"/>
      <c r="J162" s="189"/>
      <c r="K162" s="188"/>
      <c r="L162" s="190"/>
    </row>
    <row r="163" spans="3:14" ht="12.75" customHeight="1">
      <c r="C163" s="182"/>
      <c r="D163" s="180"/>
      <c r="E163" s="180"/>
      <c r="F163" s="180"/>
      <c r="G163" s="177">
        <f aca="true" t="shared" si="8" ref="G163:L163">SUM(G110:G162)</f>
        <v>109</v>
      </c>
      <c r="H163" s="178">
        <f t="shared" si="8"/>
        <v>15540</v>
      </c>
      <c r="I163" s="177">
        <f t="shared" si="8"/>
        <v>162</v>
      </c>
      <c r="J163" s="178">
        <f t="shared" si="8"/>
        <v>21060</v>
      </c>
      <c r="K163" s="177">
        <f t="shared" si="8"/>
        <v>63</v>
      </c>
      <c r="L163" s="178">
        <f t="shared" si="8"/>
        <v>9856</v>
      </c>
      <c r="M163" s="176"/>
      <c r="N163" s="176"/>
    </row>
    <row r="164" spans="1:12" ht="12.75" customHeight="1">
      <c r="A164" s="4" t="s">
        <v>15</v>
      </c>
      <c r="B164" s="4"/>
      <c r="C164" s="182"/>
      <c r="D164" s="180"/>
      <c r="E164" s="180"/>
      <c r="F164" s="180"/>
      <c r="G164" s="188"/>
      <c r="H164" s="189"/>
      <c r="I164" s="188"/>
      <c r="J164" s="189"/>
      <c r="K164" s="188"/>
      <c r="L164" s="190"/>
    </row>
    <row r="165" spans="1:12" ht="12.75" customHeight="1">
      <c r="A165" s="4" t="s">
        <v>100</v>
      </c>
      <c r="C165" s="7" t="s">
        <v>8</v>
      </c>
      <c r="D165" s="217" t="s">
        <v>6</v>
      </c>
      <c r="E165" s="217" t="s">
        <v>7</v>
      </c>
      <c r="F165" s="29" t="s">
        <v>9</v>
      </c>
      <c r="G165" s="188"/>
      <c r="H165" s="189"/>
      <c r="I165" s="188"/>
      <c r="J165" s="189"/>
      <c r="K165" s="188"/>
      <c r="L165" s="190"/>
    </row>
    <row r="166" spans="1:12" ht="12.75" customHeight="1">
      <c r="A166" s="25">
        <v>1</v>
      </c>
      <c r="B166" s="9" t="s">
        <v>4</v>
      </c>
      <c r="C166" s="184">
        <v>0.5</v>
      </c>
      <c r="D166" s="203">
        <v>5</v>
      </c>
      <c r="E166" s="183">
        <v>1</v>
      </c>
      <c r="F166" s="183">
        <f>Max!$B$2*C166</f>
        <v>105</v>
      </c>
      <c r="G166" s="188">
        <f>D166*E166</f>
        <v>5</v>
      </c>
      <c r="H166" s="189">
        <f>F166*G166</f>
        <v>525</v>
      </c>
      <c r="I166" s="188"/>
      <c r="J166" s="189"/>
      <c r="K166" s="188"/>
      <c r="L166" s="190"/>
    </row>
    <row r="167" spans="1:12" ht="12.75" customHeight="1">
      <c r="A167" s="25"/>
      <c r="B167" s="9"/>
      <c r="C167" s="184">
        <v>0.6</v>
      </c>
      <c r="D167" s="203">
        <v>4</v>
      </c>
      <c r="E167" s="183">
        <v>1</v>
      </c>
      <c r="F167" s="183">
        <f>Max!$B$2*C167</f>
        <v>126</v>
      </c>
      <c r="G167" s="188">
        <f>D167*E167</f>
        <v>4</v>
      </c>
      <c r="H167" s="189">
        <f>F167*G167</f>
        <v>504</v>
      </c>
      <c r="I167" s="188"/>
      <c r="J167" s="189"/>
      <c r="K167" s="188"/>
      <c r="L167" s="190"/>
    </row>
    <row r="168" spans="1:12" ht="12.75" customHeight="1">
      <c r="A168" s="25"/>
      <c r="B168" s="9"/>
      <c r="C168" s="184">
        <v>0.7</v>
      </c>
      <c r="D168" s="203">
        <v>3</v>
      </c>
      <c r="E168" s="183">
        <v>2</v>
      </c>
      <c r="F168" s="183">
        <f>Max!$B$2*C168</f>
        <v>147</v>
      </c>
      <c r="G168" s="188">
        <f>D168*E168</f>
        <v>6</v>
      </c>
      <c r="H168" s="189">
        <f>F168*G168</f>
        <v>882</v>
      </c>
      <c r="I168" s="188"/>
      <c r="J168" s="189"/>
      <c r="K168" s="188"/>
      <c r="L168" s="190"/>
    </row>
    <row r="169" spans="1:12" ht="12.75" customHeight="1">
      <c r="A169" s="25"/>
      <c r="B169" s="9"/>
      <c r="C169" s="184">
        <v>0.8</v>
      </c>
      <c r="D169" s="203">
        <v>3</v>
      </c>
      <c r="E169" s="183">
        <v>2</v>
      </c>
      <c r="F169" s="183">
        <f>Max!$B$2*C169</f>
        <v>168</v>
      </c>
      <c r="G169" s="188">
        <f>D169*E169</f>
        <v>6</v>
      </c>
      <c r="H169" s="189">
        <f>F169*G169</f>
        <v>1008</v>
      </c>
      <c r="I169" s="188"/>
      <c r="J169" s="189"/>
      <c r="K169" s="188"/>
      <c r="L169" s="190"/>
    </row>
    <row r="170" spans="1:12" ht="12.75" customHeight="1">
      <c r="A170" s="25"/>
      <c r="B170" s="9"/>
      <c r="C170" s="184">
        <v>0.85</v>
      </c>
      <c r="D170" s="203">
        <v>2</v>
      </c>
      <c r="E170" s="183">
        <v>3</v>
      </c>
      <c r="F170" s="183">
        <f>Max!$B$2*C170</f>
        <v>178.5</v>
      </c>
      <c r="G170" s="188">
        <f>D170*E170</f>
        <v>6</v>
      </c>
      <c r="H170" s="189">
        <f>F170*G170</f>
        <v>1071</v>
      </c>
      <c r="I170" s="188"/>
      <c r="J170" s="189"/>
      <c r="K170" s="188"/>
      <c r="L170" s="190"/>
    </row>
    <row r="171" spans="1:12" ht="12.75" customHeight="1">
      <c r="A171" s="26">
        <v>2</v>
      </c>
      <c r="B171" s="13" t="s">
        <v>107</v>
      </c>
      <c r="C171" s="192">
        <v>0.5</v>
      </c>
      <c r="D171" s="200">
        <v>5</v>
      </c>
      <c r="E171" s="191">
        <v>1</v>
      </c>
      <c r="F171" s="191">
        <f>Max!$B$3*C171</f>
        <v>100</v>
      </c>
      <c r="G171" s="188"/>
      <c r="H171" s="189"/>
      <c r="I171" s="188">
        <f>D171*E171</f>
        <v>5</v>
      </c>
      <c r="J171" s="189">
        <f>F171*I171</f>
        <v>500</v>
      </c>
      <c r="K171" s="188"/>
      <c r="L171" s="190"/>
    </row>
    <row r="172" spans="1:12" ht="12.75" customHeight="1">
      <c r="A172" s="26"/>
      <c r="B172" s="13"/>
      <c r="C172" s="192">
        <v>0.6</v>
      </c>
      <c r="D172" s="200">
        <v>4</v>
      </c>
      <c r="E172" s="191">
        <v>1</v>
      </c>
      <c r="F172" s="191">
        <f>Max!$B$3*C172</f>
        <v>120</v>
      </c>
      <c r="G172" s="188"/>
      <c r="H172" s="189"/>
      <c r="I172" s="188">
        <f>D172*E172</f>
        <v>4</v>
      </c>
      <c r="J172" s="189">
        <f>F172*I172</f>
        <v>480</v>
      </c>
      <c r="K172" s="188"/>
      <c r="L172" s="190"/>
    </row>
    <row r="173" spans="1:12" ht="12.75" customHeight="1">
      <c r="A173" s="26"/>
      <c r="B173" s="13"/>
      <c r="C173" s="192">
        <v>0.7</v>
      </c>
      <c r="D173" s="200">
        <v>3</v>
      </c>
      <c r="E173" s="191">
        <v>2</v>
      </c>
      <c r="F173" s="191">
        <f>Max!$B$3*C173</f>
        <v>140</v>
      </c>
      <c r="G173" s="188"/>
      <c r="H173" s="189"/>
      <c r="I173" s="188">
        <f>D173*E173</f>
        <v>6</v>
      </c>
      <c r="J173" s="189">
        <f>F173*I173</f>
        <v>840</v>
      </c>
      <c r="K173" s="188"/>
      <c r="L173" s="190"/>
    </row>
    <row r="174" spans="1:12" ht="12.75" customHeight="1">
      <c r="A174" s="26"/>
      <c r="B174" s="13"/>
      <c r="C174" s="192">
        <v>0.8</v>
      </c>
      <c r="D174" s="200">
        <v>3</v>
      </c>
      <c r="E174" s="191">
        <v>5</v>
      </c>
      <c r="F174" s="191">
        <f>Max!$B$3*C174</f>
        <v>160</v>
      </c>
      <c r="G174" s="188"/>
      <c r="H174" s="189"/>
      <c r="I174" s="188">
        <f>D174*E174</f>
        <v>15</v>
      </c>
      <c r="J174" s="189">
        <f>F174*I174</f>
        <v>2400</v>
      </c>
      <c r="K174" s="188"/>
      <c r="L174" s="190"/>
    </row>
    <row r="175" spans="1:12" ht="12.75" customHeight="1">
      <c r="A175" s="44">
        <v>3</v>
      </c>
      <c r="B175" s="45" t="s">
        <v>73</v>
      </c>
      <c r="C175" s="47"/>
      <c r="D175" s="46">
        <v>10</v>
      </c>
      <c r="E175" s="48">
        <v>5</v>
      </c>
      <c r="F175" s="48"/>
      <c r="G175" s="188"/>
      <c r="H175" s="189"/>
      <c r="I175" s="188"/>
      <c r="J175" s="189"/>
      <c r="K175" s="188"/>
      <c r="L175" s="190"/>
    </row>
    <row r="176" spans="1:12" ht="12.75" customHeight="1">
      <c r="A176" s="44">
        <v>4</v>
      </c>
      <c r="B176" s="45" t="s">
        <v>72</v>
      </c>
      <c r="C176" s="47"/>
      <c r="D176" s="46">
        <v>8</v>
      </c>
      <c r="E176" s="48">
        <v>5</v>
      </c>
      <c r="F176" s="48"/>
      <c r="G176" s="188"/>
      <c r="H176" s="189"/>
      <c r="I176" s="188"/>
      <c r="J176" s="189"/>
      <c r="K176" s="188"/>
      <c r="L176" s="190"/>
    </row>
    <row r="177" spans="1:12" ht="12.75" customHeight="1">
      <c r="A177" s="25">
        <v>5</v>
      </c>
      <c r="B177" s="9" t="s">
        <v>4</v>
      </c>
      <c r="C177" s="184">
        <v>0.5</v>
      </c>
      <c r="D177" s="203">
        <v>5</v>
      </c>
      <c r="E177" s="183">
        <v>1</v>
      </c>
      <c r="F177" s="183">
        <f>Max!$B$2*C177</f>
        <v>105</v>
      </c>
      <c r="G177" s="188">
        <f>D177*E177</f>
        <v>5</v>
      </c>
      <c r="H177" s="189">
        <f>F177*G177</f>
        <v>525</v>
      </c>
      <c r="I177" s="188"/>
      <c r="J177" s="189"/>
      <c r="K177" s="188"/>
      <c r="L177" s="190"/>
    </row>
    <row r="178" spans="1:12" ht="12.75" customHeight="1">
      <c r="A178" s="25"/>
      <c r="B178" s="9"/>
      <c r="C178" s="184">
        <v>0.6</v>
      </c>
      <c r="D178" s="203">
        <v>4</v>
      </c>
      <c r="E178" s="183">
        <v>1</v>
      </c>
      <c r="F178" s="183">
        <f>Max!$B$2*C178</f>
        <v>126</v>
      </c>
      <c r="G178" s="188">
        <f>D178*E178</f>
        <v>4</v>
      </c>
      <c r="H178" s="189">
        <f>F178*G178</f>
        <v>504</v>
      </c>
      <c r="I178" s="188"/>
      <c r="J178" s="189"/>
      <c r="K178" s="188"/>
      <c r="L178" s="190"/>
    </row>
    <row r="179" spans="1:12" ht="12.75" customHeight="1">
      <c r="A179" s="25"/>
      <c r="B179" s="9"/>
      <c r="C179" s="184">
        <v>0.7</v>
      </c>
      <c r="D179" s="203">
        <v>3</v>
      </c>
      <c r="E179" s="183">
        <v>2</v>
      </c>
      <c r="F179" s="183">
        <f>Max!$B$2*C179</f>
        <v>147</v>
      </c>
      <c r="G179" s="188">
        <f>D179*E179</f>
        <v>6</v>
      </c>
      <c r="H179" s="189">
        <f>F179*G179</f>
        <v>882</v>
      </c>
      <c r="I179" s="188"/>
      <c r="J179" s="189"/>
      <c r="K179" s="188"/>
      <c r="L179" s="190"/>
    </row>
    <row r="180" spans="1:12" ht="12.75" customHeight="1">
      <c r="A180" s="25"/>
      <c r="B180" s="9"/>
      <c r="C180" s="184">
        <v>0.8</v>
      </c>
      <c r="D180" s="203">
        <v>2</v>
      </c>
      <c r="E180" s="183">
        <v>4</v>
      </c>
      <c r="F180" s="183">
        <f>Max!$B$2*C180</f>
        <v>168</v>
      </c>
      <c r="G180" s="188">
        <f>D180*E180</f>
        <v>8</v>
      </c>
      <c r="H180" s="189">
        <f>F180*G180</f>
        <v>1344</v>
      </c>
      <c r="I180" s="188"/>
      <c r="J180" s="189"/>
      <c r="K180" s="188"/>
      <c r="L180" s="190"/>
    </row>
    <row r="181" spans="1:12" ht="12.75" customHeight="1">
      <c r="A181" s="50">
        <v>6</v>
      </c>
      <c r="B181" s="51" t="s">
        <v>75</v>
      </c>
      <c r="C181" s="53"/>
      <c r="D181" s="52">
        <v>5</v>
      </c>
      <c r="E181" s="54">
        <v>5</v>
      </c>
      <c r="F181" s="54"/>
      <c r="G181" s="188"/>
      <c r="H181" s="189"/>
      <c r="I181" s="188"/>
      <c r="J181" s="189"/>
      <c r="K181" s="188"/>
      <c r="L181" s="190"/>
    </row>
    <row r="182" spans="3:12" ht="12.75" customHeight="1">
      <c r="C182" s="182"/>
      <c r="D182" s="180"/>
      <c r="E182" s="180"/>
      <c r="F182" s="180"/>
      <c r="G182" s="188"/>
      <c r="H182" s="189"/>
      <c r="I182" s="188"/>
      <c r="J182" s="189"/>
      <c r="K182" s="188"/>
      <c r="L182" s="190"/>
    </row>
    <row r="183" spans="1:12" ht="12.75" customHeight="1">
      <c r="A183" s="4" t="s">
        <v>101</v>
      </c>
      <c r="C183" s="7" t="s">
        <v>8</v>
      </c>
      <c r="D183" s="217" t="s">
        <v>6</v>
      </c>
      <c r="E183" s="217" t="s">
        <v>7</v>
      </c>
      <c r="F183" s="29" t="s">
        <v>9</v>
      </c>
      <c r="G183" s="188"/>
      <c r="H183" s="189"/>
      <c r="I183" s="188"/>
      <c r="J183" s="189"/>
      <c r="K183" s="188"/>
      <c r="L183" s="190"/>
    </row>
    <row r="184" spans="1:12" ht="12.75" customHeight="1">
      <c r="A184" s="26">
        <v>1</v>
      </c>
      <c r="B184" s="13" t="s">
        <v>107</v>
      </c>
      <c r="C184" s="192">
        <v>0.5</v>
      </c>
      <c r="D184" s="200">
        <v>5</v>
      </c>
      <c r="E184" s="191">
        <v>1</v>
      </c>
      <c r="F184" s="191">
        <f>Max!$B$3*C184</f>
        <v>100</v>
      </c>
      <c r="G184" s="188"/>
      <c r="H184" s="189"/>
      <c r="I184" s="188">
        <f>D184*E184</f>
        <v>5</v>
      </c>
      <c r="J184" s="189">
        <f>F184*I184</f>
        <v>500</v>
      </c>
      <c r="K184" s="188"/>
      <c r="L184" s="190"/>
    </row>
    <row r="185" spans="1:12" ht="12.75" customHeight="1">
      <c r="A185" s="26"/>
      <c r="B185" s="13"/>
      <c r="C185" s="192">
        <v>0.6</v>
      </c>
      <c r="D185" s="200">
        <v>4</v>
      </c>
      <c r="E185" s="191">
        <v>1</v>
      </c>
      <c r="F185" s="191">
        <f>Max!$B$3*C185</f>
        <v>120</v>
      </c>
      <c r="G185" s="188"/>
      <c r="H185" s="189"/>
      <c r="I185" s="188">
        <f>D185*E185</f>
        <v>4</v>
      </c>
      <c r="J185" s="189">
        <f>F185*I185</f>
        <v>480</v>
      </c>
      <c r="K185" s="188"/>
      <c r="L185" s="190"/>
    </row>
    <row r="186" spans="1:12" ht="12.75" customHeight="1">
      <c r="A186" s="26"/>
      <c r="B186" s="13"/>
      <c r="C186" s="192">
        <v>0.7</v>
      </c>
      <c r="D186" s="200">
        <v>3</v>
      </c>
      <c r="E186" s="191">
        <v>2</v>
      </c>
      <c r="F186" s="191">
        <f>Max!$B$3*C186</f>
        <v>140</v>
      </c>
      <c r="G186" s="188"/>
      <c r="H186" s="189"/>
      <c r="I186" s="188">
        <f>D186*E186</f>
        <v>6</v>
      </c>
      <c r="J186" s="189">
        <f>F186*I186</f>
        <v>840</v>
      </c>
      <c r="K186" s="188"/>
      <c r="L186" s="190"/>
    </row>
    <row r="187" spans="1:12" ht="12.75" customHeight="1">
      <c r="A187" s="26"/>
      <c r="B187" s="13"/>
      <c r="C187" s="192">
        <v>0.8</v>
      </c>
      <c r="D187" s="200">
        <v>3</v>
      </c>
      <c r="E187" s="191">
        <v>2</v>
      </c>
      <c r="F187" s="191">
        <f>Max!$B$3*C187</f>
        <v>160</v>
      </c>
      <c r="G187" s="188"/>
      <c r="H187" s="189"/>
      <c r="I187" s="188">
        <f>D187*E187</f>
        <v>6</v>
      </c>
      <c r="J187" s="189">
        <f>F187*I187</f>
        <v>960</v>
      </c>
      <c r="K187" s="188"/>
      <c r="L187" s="190"/>
    </row>
    <row r="188" spans="1:12" ht="12.75" customHeight="1">
      <c r="A188" s="26"/>
      <c r="B188" s="13"/>
      <c r="C188" s="192">
        <v>0.85</v>
      </c>
      <c r="D188" s="200">
        <v>2</v>
      </c>
      <c r="E188" s="191">
        <v>3</v>
      </c>
      <c r="F188" s="191">
        <f>Max!$B$3*C188</f>
        <v>170</v>
      </c>
      <c r="G188" s="188"/>
      <c r="H188" s="189"/>
      <c r="I188" s="188">
        <f>D188*E188</f>
        <v>6</v>
      </c>
      <c r="J188" s="189">
        <f>F188*I188</f>
        <v>1020</v>
      </c>
      <c r="K188" s="188"/>
      <c r="L188" s="190"/>
    </row>
    <row r="189" spans="1:12" ht="12.75" customHeight="1">
      <c r="A189" s="28">
        <v>2</v>
      </c>
      <c r="B189" s="21" t="s">
        <v>11</v>
      </c>
      <c r="C189" s="196">
        <v>0.5</v>
      </c>
      <c r="D189" s="201">
        <v>4</v>
      </c>
      <c r="E189" s="195">
        <v>1</v>
      </c>
      <c r="F189" s="195">
        <f>Max!$B$4*C189</f>
        <v>110</v>
      </c>
      <c r="G189" s="188"/>
      <c r="H189" s="189"/>
      <c r="I189" s="188"/>
      <c r="J189" s="189"/>
      <c r="K189" s="188">
        <f>D189*E189</f>
        <v>4</v>
      </c>
      <c r="L189" s="190">
        <f>F189*K189</f>
        <v>440</v>
      </c>
    </row>
    <row r="190" spans="1:12" ht="12.75" customHeight="1">
      <c r="A190" s="28"/>
      <c r="B190" s="21"/>
      <c r="C190" s="196">
        <v>0.6</v>
      </c>
      <c r="D190" s="201">
        <v>4</v>
      </c>
      <c r="E190" s="195">
        <v>1</v>
      </c>
      <c r="F190" s="195">
        <f>Max!$B$4*C190</f>
        <v>132</v>
      </c>
      <c r="G190" s="188"/>
      <c r="H190" s="189"/>
      <c r="I190" s="188"/>
      <c r="J190" s="189"/>
      <c r="K190" s="188">
        <f>D190*E190</f>
        <v>4</v>
      </c>
      <c r="L190" s="190">
        <f>F190*K190</f>
        <v>528</v>
      </c>
    </row>
    <row r="191" spans="1:12" ht="12.75" customHeight="1">
      <c r="A191" s="28"/>
      <c r="B191" s="21"/>
      <c r="C191" s="196">
        <v>0.7</v>
      </c>
      <c r="D191" s="201">
        <v>3</v>
      </c>
      <c r="E191" s="195">
        <v>2</v>
      </c>
      <c r="F191" s="195">
        <f>Max!$B$4*C191</f>
        <v>154</v>
      </c>
      <c r="G191" s="188"/>
      <c r="H191" s="189"/>
      <c r="I191" s="188"/>
      <c r="J191" s="189"/>
      <c r="K191" s="188">
        <f>D191*E191</f>
        <v>6</v>
      </c>
      <c r="L191" s="190">
        <f>F191*K191</f>
        <v>924</v>
      </c>
    </row>
    <row r="192" spans="1:12" ht="12.75" customHeight="1">
      <c r="A192" s="28"/>
      <c r="B192" s="21"/>
      <c r="C192" s="196">
        <v>0.8</v>
      </c>
      <c r="D192" s="201">
        <v>3</v>
      </c>
      <c r="E192" s="195">
        <v>2</v>
      </c>
      <c r="F192" s="195">
        <f>Max!$B$4*C192</f>
        <v>176</v>
      </c>
      <c r="G192" s="188"/>
      <c r="H192" s="189"/>
      <c r="I192" s="188"/>
      <c r="J192" s="189"/>
      <c r="K192" s="188">
        <f>D192*E192</f>
        <v>6</v>
      </c>
      <c r="L192" s="190">
        <f>F192*K192</f>
        <v>1056</v>
      </c>
    </row>
    <row r="193" spans="1:12" ht="12.75" customHeight="1">
      <c r="A193" s="28"/>
      <c r="B193" s="21"/>
      <c r="C193" s="196">
        <v>0.85</v>
      </c>
      <c r="D193" s="201">
        <v>2</v>
      </c>
      <c r="E193" s="195">
        <v>3</v>
      </c>
      <c r="F193" s="195">
        <f>Max!$B$4*C193</f>
        <v>187</v>
      </c>
      <c r="G193" s="188"/>
      <c r="H193" s="189"/>
      <c r="I193" s="188"/>
      <c r="J193" s="189"/>
      <c r="K193" s="188">
        <f>D193*E193</f>
        <v>6</v>
      </c>
      <c r="L193" s="190">
        <f>F193*K193</f>
        <v>1122</v>
      </c>
    </row>
    <row r="194" spans="1:12" ht="12.75" customHeight="1">
      <c r="A194" s="26">
        <v>3</v>
      </c>
      <c r="B194" s="13" t="s">
        <v>107</v>
      </c>
      <c r="C194" s="192">
        <v>0.55</v>
      </c>
      <c r="D194" s="200">
        <v>5</v>
      </c>
      <c r="E194" s="191">
        <v>1</v>
      </c>
      <c r="F194" s="191">
        <f>Max!$B$3*C194</f>
        <v>110.00000000000001</v>
      </c>
      <c r="G194" s="188"/>
      <c r="H194" s="189"/>
      <c r="I194" s="188">
        <f>D194*E194</f>
        <v>5</v>
      </c>
      <c r="J194" s="189">
        <f>F194*I194</f>
        <v>550.0000000000001</v>
      </c>
      <c r="K194" s="188"/>
      <c r="L194" s="190"/>
    </row>
    <row r="195" spans="1:12" ht="12.75" customHeight="1">
      <c r="A195" s="26"/>
      <c r="B195" s="13"/>
      <c r="C195" s="192">
        <v>0.65</v>
      </c>
      <c r="D195" s="200">
        <v>5</v>
      </c>
      <c r="E195" s="191">
        <v>1</v>
      </c>
      <c r="F195" s="191">
        <f>Max!$B$3*C195</f>
        <v>130</v>
      </c>
      <c r="G195" s="188"/>
      <c r="H195" s="189"/>
      <c r="I195" s="188">
        <f>D195*E195</f>
        <v>5</v>
      </c>
      <c r="J195" s="189">
        <f>F195*I195</f>
        <v>650</v>
      </c>
      <c r="K195" s="188"/>
      <c r="L195" s="190"/>
    </row>
    <row r="196" spans="1:12" ht="12.75" customHeight="1">
      <c r="A196" s="26"/>
      <c r="B196" s="13"/>
      <c r="C196" s="192">
        <v>0.75</v>
      </c>
      <c r="D196" s="200">
        <v>4</v>
      </c>
      <c r="E196" s="191">
        <v>4</v>
      </c>
      <c r="F196" s="191">
        <f>Max!$B$3*C196</f>
        <v>150</v>
      </c>
      <c r="G196" s="188"/>
      <c r="H196" s="189"/>
      <c r="I196" s="188">
        <f>D196*E196</f>
        <v>16</v>
      </c>
      <c r="J196" s="189">
        <f>F196*I196</f>
        <v>2400</v>
      </c>
      <c r="K196" s="188"/>
      <c r="L196" s="190"/>
    </row>
    <row r="197" spans="1:12" s="209" customFormat="1" ht="12.75" customHeight="1">
      <c r="A197" s="44">
        <v>4</v>
      </c>
      <c r="B197" s="45" t="s">
        <v>73</v>
      </c>
      <c r="C197" s="198"/>
      <c r="D197" s="205">
        <v>10</v>
      </c>
      <c r="E197" s="199">
        <v>5</v>
      </c>
      <c r="F197" s="199"/>
      <c r="G197" s="206"/>
      <c r="H197" s="207"/>
      <c r="I197" s="206"/>
      <c r="J197" s="207"/>
      <c r="K197" s="206"/>
      <c r="L197" s="208"/>
    </row>
    <row r="198" spans="1:12" ht="12.75" customHeight="1">
      <c r="A198" s="27">
        <v>5</v>
      </c>
      <c r="B198" s="17" t="s">
        <v>70</v>
      </c>
      <c r="C198" s="194"/>
      <c r="D198" s="202">
        <v>5</v>
      </c>
      <c r="E198" s="193">
        <v>5</v>
      </c>
      <c r="F198" s="193"/>
      <c r="G198" s="188"/>
      <c r="H198" s="189"/>
      <c r="I198" s="188"/>
      <c r="J198" s="189"/>
      <c r="K198" s="188"/>
      <c r="L198" s="190"/>
    </row>
    <row r="199" spans="3:12" ht="12.75" customHeight="1">
      <c r="C199" s="182"/>
      <c r="D199" s="180"/>
      <c r="E199" s="180"/>
      <c r="F199" s="180"/>
      <c r="G199" s="188"/>
      <c r="H199" s="189"/>
      <c r="I199" s="188"/>
      <c r="J199" s="189"/>
      <c r="K199" s="188"/>
      <c r="L199" s="190"/>
    </row>
    <row r="200" spans="1:12" ht="12.75" customHeight="1">
      <c r="A200" s="4" t="s">
        <v>102</v>
      </c>
      <c r="C200" s="7" t="s">
        <v>8</v>
      </c>
      <c r="D200" s="217" t="s">
        <v>6</v>
      </c>
      <c r="E200" s="217" t="s">
        <v>7</v>
      </c>
      <c r="F200" s="29" t="s">
        <v>9</v>
      </c>
      <c r="G200" s="188"/>
      <c r="H200" s="189"/>
      <c r="I200" s="188"/>
      <c r="J200" s="189"/>
      <c r="K200" s="188"/>
      <c r="L200" s="190"/>
    </row>
    <row r="201" spans="1:12" ht="12.75" customHeight="1">
      <c r="A201" s="25">
        <v>1</v>
      </c>
      <c r="B201" s="9" t="s">
        <v>4</v>
      </c>
      <c r="C201" s="184">
        <v>0.5</v>
      </c>
      <c r="D201" s="203">
        <v>5</v>
      </c>
      <c r="E201" s="183">
        <v>1</v>
      </c>
      <c r="F201" s="183">
        <f>Max!$B$2*C201</f>
        <v>105</v>
      </c>
      <c r="G201" s="188">
        <f>D201*E201</f>
        <v>5</v>
      </c>
      <c r="H201" s="189">
        <f>F201*G201</f>
        <v>525</v>
      </c>
      <c r="I201" s="188"/>
      <c r="J201" s="189"/>
      <c r="K201" s="188"/>
      <c r="L201" s="190"/>
    </row>
    <row r="202" spans="1:12" ht="12.75" customHeight="1">
      <c r="A202" s="25"/>
      <c r="B202" s="9"/>
      <c r="C202" s="184">
        <v>0.6</v>
      </c>
      <c r="D202" s="203">
        <v>4</v>
      </c>
      <c r="E202" s="183">
        <v>1</v>
      </c>
      <c r="F202" s="183">
        <f>Max!$B$2*C202</f>
        <v>126</v>
      </c>
      <c r="G202" s="188">
        <f>D202*E202</f>
        <v>4</v>
      </c>
      <c r="H202" s="189">
        <f>F202*G202</f>
        <v>504</v>
      </c>
      <c r="I202" s="188"/>
      <c r="J202" s="189"/>
      <c r="K202" s="188"/>
      <c r="L202" s="190"/>
    </row>
    <row r="203" spans="1:12" ht="12.75" customHeight="1">
      <c r="A203" s="25"/>
      <c r="B203" s="9"/>
      <c r="C203" s="184">
        <v>0.7</v>
      </c>
      <c r="D203" s="203">
        <v>3</v>
      </c>
      <c r="E203" s="183">
        <v>2</v>
      </c>
      <c r="F203" s="183">
        <f>Max!$B$2*C203</f>
        <v>147</v>
      </c>
      <c r="G203" s="188">
        <f>D203*E203</f>
        <v>6</v>
      </c>
      <c r="H203" s="189">
        <f>F203*G203</f>
        <v>882</v>
      </c>
      <c r="I203" s="188"/>
      <c r="J203" s="189"/>
      <c r="K203" s="188"/>
      <c r="L203" s="190"/>
    </row>
    <row r="204" spans="1:12" ht="12.75" customHeight="1">
      <c r="A204" s="25"/>
      <c r="B204" s="9"/>
      <c r="C204" s="184">
        <v>0.8</v>
      </c>
      <c r="D204" s="203">
        <v>3</v>
      </c>
      <c r="E204" s="183">
        <v>6</v>
      </c>
      <c r="F204" s="183">
        <f>Max!$B$2*C204</f>
        <v>168</v>
      </c>
      <c r="G204" s="188">
        <f>D204*E204</f>
        <v>18</v>
      </c>
      <c r="H204" s="189">
        <f>F204*G204</f>
        <v>3024</v>
      </c>
      <c r="I204" s="188"/>
      <c r="J204" s="189"/>
      <c r="K204" s="188"/>
      <c r="L204" s="190"/>
    </row>
    <row r="205" spans="1:12" ht="12.75" customHeight="1">
      <c r="A205" s="26">
        <v>2</v>
      </c>
      <c r="B205" s="13" t="s">
        <v>107</v>
      </c>
      <c r="C205" s="192">
        <v>0.5</v>
      </c>
      <c r="D205" s="200">
        <v>5</v>
      </c>
      <c r="E205" s="191">
        <v>1</v>
      </c>
      <c r="F205" s="191">
        <f>Max!$B$3*C205</f>
        <v>100</v>
      </c>
      <c r="G205" s="188"/>
      <c r="H205" s="189"/>
      <c r="I205" s="188">
        <f>D205*E205</f>
        <v>5</v>
      </c>
      <c r="J205" s="189">
        <f>F205*I205</f>
        <v>500</v>
      </c>
      <c r="K205" s="188"/>
      <c r="L205" s="190"/>
    </row>
    <row r="206" spans="1:12" ht="12.75" customHeight="1">
      <c r="A206" s="26"/>
      <c r="B206" s="13"/>
      <c r="C206" s="192">
        <v>0.6</v>
      </c>
      <c r="D206" s="200">
        <v>5</v>
      </c>
      <c r="E206" s="191">
        <v>1</v>
      </c>
      <c r="F206" s="191">
        <f>Max!$B$3*C206</f>
        <v>120</v>
      </c>
      <c r="G206" s="188"/>
      <c r="H206" s="189"/>
      <c r="I206" s="188">
        <f>D206*E206</f>
        <v>5</v>
      </c>
      <c r="J206" s="189">
        <f>F206*I206</f>
        <v>600</v>
      </c>
      <c r="K206" s="188"/>
      <c r="L206" s="190"/>
    </row>
    <row r="207" spans="1:12" ht="12.75" customHeight="1">
      <c r="A207" s="26"/>
      <c r="B207" s="13"/>
      <c r="C207" s="192">
        <v>0.7</v>
      </c>
      <c r="D207" s="200">
        <v>5</v>
      </c>
      <c r="E207" s="191">
        <v>5</v>
      </c>
      <c r="F207" s="191">
        <f>Max!$B$3*C207</f>
        <v>140</v>
      </c>
      <c r="G207" s="188"/>
      <c r="H207" s="189"/>
      <c r="I207" s="188">
        <f>D207*E207</f>
        <v>25</v>
      </c>
      <c r="J207" s="189">
        <f>F207*I207</f>
        <v>3500</v>
      </c>
      <c r="K207" s="188"/>
      <c r="L207" s="190"/>
    </row>
    <row r="208" spans="1:12" ht="12.75" customHeight="1">
      <c r="A208" s="27">
        <v>3</v>
      </c>
      <c r="B208" s="17" t="s">
        <v>73</v>
      </c>
      <c r="C208" s="194"/>
      <c r="D208" s="202">
        <v>10</v>
      </c>
      <c r="E208" s="193">
        <v>5</v>
      </c>
      <c r="F208" s="193"/>
      <c r="G208" s="188"/>
      <c r="H208" s="189"/>
      <c r="I208" s="188"/>
      <c r="J208" s="189"/>
      <c r="K208" s="188"/>
      <c r="L208" s="190"/>
    </row>
    <row r="209" spans="1:12" ht="12.75" customHeight="1">
      <c r="A209" s="44">
        <v>4</v>
      </c>
      <c r="B209" s="45" t="s">
        <v>72</v>
      </c>
      <c r="C209" s="47"/>
      <c r="D209" s="46">
        <v>8</v>
      </c>
      <c r="E209" s="48">
        <v>5</v>
      </c>
      <c r="F209" s="48"/>
      <c r="G209" s="188"/>
      <c r="H209" s="189"/>
      <c r="I209" s="188"/>
      <c r="J209" s="189"/>
      <c r="K209" s="188"/>
      <c r="L209" s="190"/>
    </row>
    <row r="210" spans="1:12" ht="12.75" customHeight="1">
      <c r="A210" s="44">
        <v>5</v>
      </c>
      <c r="B210" s="45" t="s">
        <v>88</v>
      </c>
      <c r="C210" s="47"/>
      <c r="D210" s="46">
        <v>5</v>
      </c>
      <c r="E210" s="48">
        <v>5</v>
      </c>
      <c r="F210" s="48"/>
      <c r="G210" s="188"/>
      <c r="H210" s="189"/>
      <c r="I210" s="188"/>
      <c r="J210" s="189"/>
      <c r="K210" s="188"/>
      <c r="L210" s="190"/>
    </row>
    <row r="211" spans="1:12" ht="12.75" customHeight="1">
      <c r="A211" s="50">
        <v>6</v>
      </c>
      <c r="B211" s="51" t="s">
        <v>10</v>
      </c>
      <c r="C211" s="53"/>
      <c r="D211" s="52">
        <v>10</v>
      </c>
      <c r="E211" s="54">
        <v>3</v>
      </c>
      <c r="F211" s="54"/>
      <c r="G211" s="188"/>
      <c r="H211" s="189"/>
      <c r="I211" s="188"/>
      <c r="J211" s="189"/>
      <c r="K211" s="188"/>
      <c r="L211" s="190"/>
    </row>
    <row r="212" spans="3:12" ht="12.75" customHeight="1">
      <c r="C212" s="7"/>
      <c r="D212" s="29"/>
      <c r="E212" s="29"/>
      <c r="F212" s="29"/>
      <c r="G212" s="188"/>
      <c r="H212" s="189"/>
      <c r="I212" s="188"/>
      <c r="J212" s="189"/>
      <c r="K212" s="188"/>
      <c r="L212" s="190"/>
    </row>
    <row r="213" spans="3:13" ht="12.75" customHeight="1">
      <c r="C213" s="182"/>
      <c r="D213" s="180"/>
      <c r="E213" s="180"/>
      <c r="F213" s="180"/>
      <c r="G213" s="179">
        <f aca="true" t="shared" si="9" ref="G213:L213">SUM(G166:G212)</f>
        <v>83</v>
      </c>
      <c r="H213" s="179">
        <f t="shared" si="9"/>
        <v>12180</v>
      </c>
      <c r="I213" s="179">
        <f t="shared" si="9"/>
        <v>118</v>
      </c>
      <c r="J213" s="179">
        <f t="shared" si="9"/>
        <v>16220</v>
      </c>
      <c r="K213" s="179">
        <f t="shared" si="9"/>
        <v>26</v>
      </c>
      <c r="L213" s="179">
        <f t="shared" si="9"/>
        <v>4070</v>
      </c>
      <c r="M213" s="176"/>
    </row>
    <row r="214" spans="3:12" ht="12.75" customHeight="1">
      <c r="C214" s="182"/>
      <c r="D214" s="180"/>
      <c r="E214" s="180"/>
      <c r="F214" s="180"/>
      <c r="G214" s="180"/>
      <c r="H214" s="180"/>
      <c r="I214" s="180"/>
      <c r="J214" s="180"/>
      <c r="K214" s="180"/>
      <c r="L214" s="181"/>
    </row>
    <row r="215" spans="3:12" ht="12.75" customHeight="1">
      <c r="C215" s="182"/>
      <c r="D215" s="180"/>
      <c r="E215" s="180"/>
      <c r="F215" s="180"/>
      <c r="G215" s="180"/>
      <c r="H215" s="180"/>
      <c r="I215" s="180"/>
      <c r="J215" s="180"/>
      <c r="K215" s="180"/>
      <c r="L215" s="181"/>
    </row>
    <row r="216" spans="3:13" ht="12.75" customHeight="1">
      <c r="C216" s="182"/>
      <c r="D216" s="180"/>
      <c r="E216" s="180"/>
      <c r="F216" s="180"/>
      <c r="G216" s="179">
        <f aca="true" t="shared" si="10" ref="G216:L216">SUM(G213+G163+G107+G54)</f>
        <v>359</v>
      </c>
      <c r="H216" s="179">
        <f t="shared" si="10"/>
        <v>51355.5</v>
      </c>
      <c r="I216" s="179">
        <f t="shared" si="10"/>
        <v>535</v>
      </c>
      <c r="J216" s="179">
        <f t="shared" si="10"/>
        <v>69690</v>
      </c>
      <c r="K216" s="179">
        <f t="shared" si="10"/>
        <v>216</v>
      </c>
      <c r="L216" s="179">
        <f t="shared" si="10"/>
        <v>32549</v>
      </c>
      <c r="M216" s="176"/>
    </row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</sheetData>
  <sheetProtection/>
  <printOptions/>
  <pageMargins left="0.75" right="0.75" top="1" bottom="1" header="0.4921259845" footer="0.4921259845"/>
  <pageSetup fitToHeight="1" fitToWidth="1" horizontalDpi="300" verticalDpi="3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125" style="4" customWidth="1"/>
    <col min="2" max="2" width="24.25390625" style="8" customWidth="1"/>
    <col min="3" max="3" width="11.25390625" style="1" customWidth="1"/>
    <col min="4" max="4" width="10.75390625" style="33" customWidth="1"/>
    <col min="5" max="5" width="9.125" style="33" customWidth="1"/>
    <col min="6" max="6" width="14.125" style="33" customWidth="1"/>
    <col min="7" max="11" width="0" style="33" hidden="1" customWidth="1"/>
    <col min="12" max="12" width="0" style="61" hidden="1" customWidth="1"/>
  </cols>
  <sheetData>
    <row r="1" spans="1:12" ht="12.75">
      <c r="A1" s="197"/>
      <c r="B1" s="197" t="s">
        <v>2</v>
      </c>
      <c r="C1" s="197"/>
      <c r="D1" s="29"/>
      <c r="E1" s="197"/>
      <c r="F1" s="197"/>
      <c r="G1" s="180"/>
      <c r="H1" s="180"/>
      <c r="I1" s="180"/>
      <c r="J1" s="180"/>
      <c r="K1" s="180"/>
      <c r="L1" s="181"/>
    </row>
    <row r="2" spans="2:12" ht="12.75" customHeight="1">
      <c r="B2" s="39" t="s">
        <v>134</v>
      </c>
      <c r="C2" s="37"/>
      <c r="D2" s="38"/>
      <c r="E2" s="38"/>
      <c r="F2" s="38"/>
      <c r="G2" s="38"/>
      <c r="H2" s="38"/>
      <c r="I2" s="180"/>
      <c r="J2" s="180"/>
      <c r="K2" s="180"/>
      <c r="L2" s="181"/>
    </row>
    <row r="3" spans="2:12" ht="12.75" customHeight="1">
      <c r="B3" s="39"/>
      <c r="C3" s="37"/>
      <c r="D3" s="175"/>
      <c r="E3" s="175"/>
      <c r="F3" s="38"/>
      <c r="G3" s="38"/>
      <c r="H3" s="38"/>
      <c r="I3" s="180"/>
      <c r="J3" s="180"/>
      <c r="K3" s="180"/>
      <c r="L3" s="181"/>
    </row>
    <row r="4" spans="1:12" ht="12.75" customHeight="1">
      <c r="A4" s="42"/>
      <c r="B4" s="42"/>
      <c r="C4" s="42"/>
      <c r="D4" s="204"/>
      <c r="E4" s="29"/>
      <c r="F4" s="42"/>
      <c r="G4" s="180"/>
      <c r="H4" s="180"/>
      <c r="I4" s="180"/>
      <c r="J4" s="180"/>
      <c r="K4" s="180"/>
      <c r="L4" s="181"/>
    </row>
    <row r="5" spans="1:12" ht="12.75" customHeight="1">
      <c r="A5" s="4" t="s">
        <v>5</v>
      </c>
      <c r="B5" s="4"/>
      <c r="C5" s="182"/>
      <c r="D5" s="180"/>
      <c r="E5" s="180"/>
      <c r="F5" s="180"/>
      <c r="G5" s="180"/>
      <c r="H5" s="180"/>
      <c r="I5" s="180"/>
      <c r="J5" s="180"/>
      <c r="K5" s="180"/>
      <c r="L5" s="181"/>
    </row>
    <row r="6" spans="1:12" ht="12.75" customHeight="1">
      <c r="A6" s="4" t="s">
        <v>100</v>
      </c>
      <c r="C6" s="7" t="s">
        <v>8</v>
      </c>
      <c r="D6" s="29" t="s">
        <v>6</v>
      </c>
      <c r="E6" s="29" t="s">
        <v>7</v>
      </c>
      <c r="F6" s="29" t="s">
        <v>9</v>
      </c>
      <c r="G6" s="180"/>
      <c r="H6" s="180"/>
      <c r="I6" s="180"/>
      <c r="J6" s="180"/>
      <c r="K6" s="180"/>
      <c r="L6" s="181"/>
    </row>
    <row r="7" spans="1:12" ht="12.75" customHeight="1">
      <c r="A7" s="26">
        <v>1</v>
      </c>
      <c r="B7" s="13" t="s">
        <v>107</v>
      </c>
      <c r="C7" s="192">
        <v>0.5</v>
      </c>
      <c r="D7" s="191">
        <v>5</v>
      </c>
      <c r="E7" s="191">
        <v>1</v>
      </c>
      <c r="F7" s="191">
        <f>Max!$B$3*C7</f>
        <v>100</v>
      </c>
      <c r="G7" s="185"/>
      <c r="H7" s="186"/>
      <c r="I7" s="185">
        <f>D7*E7</f>
        <v>5</v>
      </c>
      <c r="J7" s="186">
        <f>F7*I7</f>
        <v>500</v>
      </c>
      <c r="K7" s="185"/>
      <c r="L7" s="187"/>
    </row>
    <row r="8" spans="1:12" ht="12.75" customHeight="1">
      <c r="A8" s="26"/>
      <c r="B8" s="13"/>
      <c r="C8" s="192">
        <v>0.6</v>
      </c>
      <c r="D8" s="200">
        <v>4</v>
      </c>
      <c r="E8" s="191">
        <v>2</v>
      </c>
      <c r="F8" s="191">
        <f>Max!$B$3*C8</f>
        <v>120</v>
      </c>
      <c r="G8" s="188"/>
      <c r="H8" s="189"/>
      <c r="I8" s="188">
        <f>D8*E8</f>
        <v>8</v>
      </c>
      <c r="J8" s="189">
        <f>F8*I8</f>
        <v>960</v>
      </c>
      <c r="K8" s="188"/>
      <c r="L8" s="190"/>
    </row>
    <row r="9" spans="1:12" ht="12.75" customHeight="1">
      <c r="A9" s="26"/>
      <c r="B9" s="13"/>
      <c r="C9" s="192">
        <v>0.7</v>
      </c>
      <c r="D9" s="200">
        <v>3</v>
      </c>
      <c r="E9" s="191">
        <v>2</v>
      </c>
      <c r="F9" s="191">
        <f>Max!$B$3*C9</f>
        <v>140</v>
      </c>
      <c r="G9" s="188"/>
      <c r="H9" s="189"/>
      <c r="I9" s="188">
        <f>D9*E9</f>
        <v>6</v>
      </c>
      <c r="J9" s="189">
        <f>F9*I9</f>
        <v>840</v>
      </c>
      <c r="K9" s="188"/>
      <c r="L9" s="190"/>
    </row>
    <row r="10" spans="1:12" ht="12.75" customHeight="1">
      <c r="A10" s="26"/>
      <c r="B10" s="13"/>
      <c r="C10" s="192">
        <v>0.75</v>
      </c>
      <c r="D10" s="191">
        <v>3</v>
      </c>
      <c r="E10" s="191">
        <v>5</v>
      </c>
      <c r="F10" s="191">
        <f>Max!$B$3*C10</f>
        <v>150</v>
      </c>
      <c r="G10" s="188"/>
      <c r="H10" s="189"/>
      <c r="I10" s="188">
        <f>D10*E10</f>
        <v>15</v>
      </c>
      <c r="J10" s="189">
        <f>F10*I10</f>
        <v>2250</v>
      </c>
      <c r="K10" s="188"/>
      <c r="L10" s="190"/>
    </row>
    <row r="11" spans="1:12" ht="12.75" customHeight="1">
      <c r="A11" s="25">
        <v>2</v>
      </c>
      <c r="B11" s="9" t="s">
        <v>4</v>
      </c>
      <c r="C11" s="184">
        <v>0.5</v>
      </c>
      <c r="D11" s="203">
        <v>5</v>
      </c>
      <c r="E11" s="183">
        <v>1</v>
      </c>
      <c r="F11" s="183">
        <f>Max!$B$2*C11</f>
        <v>105</v>
      </c>
      <c r="G11" s="188">
        <f>D11*E11</f>
        <v>5</v>
      </c>
      <c r="H11" s="189">
        <f>F11*G11</f>
        <v>525</v>
      </c>
      <c r="I11" s="188"/>
      <c r="J11" s="189"/>
      <c r="K11" s="188"/>
      <c r="L11" s="190"/>
    </row>
    <row r="12" spans="1:12" ht="12.75" customHeight="1">
      <c r="A12" s="25"/>
      <c r="B12" s="9"/>
      <c r="C12" s="184">
        <v>0.6</v>
      </c>
      <c r="D12" s="183">
        <v>5</v>
      </c>
      <c r="E12" s="183">
        <v>2</v>
      </c>
      <c r="F12" s="183">
        <f>Max!$B$2*C12</f>
        <v>126</v>
      </c>
      <c r="G12" s="188">
        <f>D12*E12</f>
        <v>10</v>
      </c>
      <c r="H12" s="189">
        <f>F12*G12</f>
        <v>1260</v>
      </c>
      <c r="I12" s="188"/>
      <c r="J12" s="189"/>
      <c r="K12" s="188"/>
      <c r="L12" s="190"/>
    </row>
    <row r="13" spans="1:12" ht="12.75" customHeight="1">
      <c r="A13" s="25"/>
      <c r="B13" s="9"/>
      <c r="C13" s="184">
        <v>0.7</v>
      </c>
      <c r="D13" s="183">
        <v>5</v>
      </c>
      <c r="E13" s="183">
        <v>5</v>
      </c>
      <c r="F13" s="183">
        <f>Max!$B$2*C13</f>
        <v>147</v>
      </c>
      <c r="G13" s="188">
        <f>D13*E13</f>
        <v>25</v>
      </c>
      <c r="H13" s="189">
        <f>F13*G13</f>
        <v>3675</v>
      </c>
      <c r="I13" s="188"/>
      <c r="J13" s="189"/>
      <c r="K13" s="188"/>
      <c r="L13" s="190"/>
    </row>
    <row r="14" spans="1:12" ht="12.75" customHeight="1">
      <c r="A14" s="44">
        <v>3</v>
      </c>
      <c r="B14" s="17" t="s">
        <v>127</v>
      </c>
      <c r="C14" s="194"/>
      <c r="D14" s="202">
        <v>6</v>
      </c>
      <c r="E14" s="193">
        <v>6</v>
      </c>
      <c r="F14" s="193"/>
      <c r="G14" s="188"/>
      <c r="H14" s="189"/>
      <c r="I14" s="188"/>
      <c r="J14" s="189"/>
      <c r="K14" s="188"/>
      <c r="L14" s="190"/>
    </row>
    <row r="15" spans="1:12" ht="12.75" customHeight="1">
      <c r="A15" s="44">
        <v>4</v>
      </c>
      <c r="B15" s="8" t="s">
        <v>73</v>
      </c>
      <c r="C15" s="194"/>
      <c r="D15" s="202">
        <v>10</v>
      </c>
      <c r="E15" s="193">
        <v>5</v>
      </c>
      <c r="F15" s="193"/>
      <c r="G15" s="188"/>
      <c r="H15" s="189"/>
      <c r="I15" s="188"/>
      <c r="J15" s="189"/>
      <c r="K15" s="188"/>
      <c r="L15" s="190"/>
    </row>
    <row r="16" spans="1:12" ht="12.75" customHeight="1">
      <c r="A16" s="50">
        <v>5</v>
      </c>
      <c r="B16" s="51" t="s">
        <v>75</v>
      </c>
      <c r="C16" s="53"/>
      <c r="D16" s="54">
        <v>5</v>
      </c>
      <c r="E16" s="54">
        <v>5</v>
      </c>
      <c r="F16" s="54"/>
      <c r="G16" s="188"/>
      <c r="H16" s="189"/>
      <c r="I16" s="188"/>
      <c r="J16" s="189"/>
      <c r="K16" s="188"/>
      <c r="L16" s="190"/>
    </row>
    <row r="17" spans="3:12" ht="12.75" customHeight="1">
      <c r="C17" s="182"/>
      <c r="D17" s="180"/>
      <c r="E17" s="180"/>
      <c r="F17" s="180"/>
      <c r="G17" s="188"/>
      <c r="H17" s="189"/>
      <c r="I17" s="188"/>
      <c r="J17" s="189"/>
      <c r="K17" s="188"/>
      <c r="L17" s="190"/>
    </row>
    <row r="18" spans="1:12" ht="12.75" customHeight="1">
      <c r="A18" s="4" t="s">
        <v>101</v>
      </c>
      <c r="C18" s="7" t="s">
        <v>8</v>
      </c>
      <c r="D18" s="179" t="s">
        <v>6</v>
      </c>
      <c r="E18" s="179" t="s">
        <v>7</v>
      </c>
      <c r="F18" s="29" t="s">
        <v>9</v>
      </c>
      <c r="G18" s="188"/>
      <c r="H18" s="189"/>
      <c r="I18" s="188"/>
      <c r="J18" s="189"/>
      <c r="K18" s="188"/>
      <c r="L18" s="190"/>
    </row>
    <row r="19" spans="1:12" ht="12.75" customHeight="1">
      <c r="A19" s="28">
        <v>1</v>
      </c>
      <c r="B19" s="21" t="s">
        <v>12</v>
      </c>
      <c r="C19" s="196">
        <v>0.5</v>
      </c>
      <c r="D19" s="195">
        <v>3</v>
      </c>
      <c r="E19" s="195">
        <v>1</v>
      </c>
      <c r="F19" s="195">
        <f>Max!$B$4*C19</f>
        <v>110</v>
      </c>
      <c r="G19" s="188"/>
      <c r="H19" s="189"/>
      <c r="I19" s="188"/>
      <c r="J19" s="189"/>
      <c r="K19" s="188">
        <f>D19*E19</f>
        <v>3</v>
      </c>
      <c r="L19" s="190">
        <f>F19*K19</f>
        <v>330</v>
      </c>
    </row>
    <row r="20" spans="1:12" ht="12.75" customHeight="1">
      <c r="A20" s="28"/>
      <c r="B20" s="21"/>
      <c r="C20" s="196">
        <v>0.6</v>
      </c>
      <c r="D20" s="195">
        <v>3</v>
      </c>
      <c r="E20" s="195">
        <v>1</v>
      </c>
      <c r="F20" s="195">
        <f>Max!$B$4*C20</f>
        <v>132</v>
      </c>
      <c r="G20" s="188"/>
      <c r="H20" s="189"/>
      <c r="I20" s="188"/>
      <c r="J20" s="189"/>
      <c r="K20" s="188">
        <f>D20*E20</f>
        <v>3</v>
      </c>
      <c r="L20" s="190">
        <f>F20*K20</f>
        <v>396</v>
      </c>
    </row>
    <row r="21" spans="1:12" ht="12.75" customHeight="1">
      <c r="A21" s="28"/>
      <c r="B21" s="21"/>
      <c r="C21" s="196">
        <v>0.7</v>
      </c>
      <c r="D21" s="195">
        <v>3</v>
      </c>
      <c r="E21" s="195">
        <v>2</v>
      </c>
      <c r="F21" s="195">
        <f>Max!$B$4*C21</f>
        <v>154</v>
      </c>
      <c r="G21" s="188"/>
      <c r="H21" s="189"/>
      <c r="I21" s="188"/>
      <c r="J21" s="189"/>
      <c r="K21" s="188">
        <f>D21*E21</f>
        <v>6</v>
      </c>
      <c r="L21" s="190">
        <f>F21*K21</f>
        <v>924</v>
      </c>
    </row>
    <row r="22" spans="1:12" ht="12.75" customHeight="1">
      <c r="A22" s="28"/>
      <c r="B22" s="21"/>
      <c r="C22" s="196">
        <v>0.75</v>
      </c>
      <c r="D22" s="195">
        <v>3</v>
      </c>
      <c r="E22" s="195">
        <v>4</v>
      </c>
      <c r="F22" s="195">
        <f>Max!$B$4*C22</f>
        <v>165</v>
      </c>
      <c r="G22" s="188"/>
      <c r="H22" s="189"/>
      <c r="I22" s="188"/>
      <c r="J22" s="189"/>
      <c r="K22" s="188">
        <f>D22*E22</f>
        <v>12</v>
      </c>
      <c r="L22" s="190">
        <f>F22*K22</f>
        <v>1980</v>
      </c>
    </row>
    <row r="23" spans="1:12" ht="12.75" customHeight="1">
      <c r="A23" s="44">
        <v>2</v>
      </c>
      <c r="B23" s="45" t="s">
        <v>108</v>
      </c>
      <c r="C23" s="198"/>
      <c r="D23" s="199">
        <v>4</v>
      </c>
      <c r="E23" s="199">
        <v>6</v>
      </c>
      <c r="F23" s="199"/>
      <c r="G23" s="188"/>
      <c r="H23" s="189"/>
      <c r="I23" s="188"/>
      <c r="J23" s="189"/>
      <c r="K23" s="188"/>
      <c r="L23" s="190"/>
    </row>
    <row r="24" spans="1:12" ht="12.75" customHeight="1">
      <c r="A24" s="27">
        <v>3</v>
      </c>
      <c r="B24" s="17" t="s">
        <v>72</v>
      </c>
      <c r="C24" s="194"/>
      <c r="D24" s="193">
        <v>5</v>
      </c>
      <c r="E24" s="193">
        <v>5</v>
      </c>
      <c r="F24" s="193"/>
      <c r="G24" s="188"/>
      <c r="H24" s="189"/>
      <c r="I24" s="188"/>
      <c r="J24" s="189"/>
      <c r="K24" s="188"/>
      <c r="L24" s="190"/>
    </row>
    <row r="25" spans="1:12" ht="12.75" customHeight="1">
      <c r="A25" s="28">
        <v>4</v>
      </c>
      <c r="B25" s="21" t="s">
        <v>69</v>
      </c>
      <c r="C25" s="196">
        <v>0.55</v>
      </c>
      <c r="D25" s="195">
        <v>4</v>
      </c>
      <c r="E25" s="195">
        <v>1</v>
      </c>
      <c r="F25" s="195">
        <f>Max!$B$4*C25</f>
        <v>121.00000000000001</v>
      </c>
      <c r="G25" s="188"/>
      <c r="H25" s="189"/>
      <c r="I25" s="188"/>
      <c r="J25" s="189"/>
      <c r="K25" s="188">
        <f>D25*E25</f>
        <v>4</v>
      </c>
      <c r="L25" s="190">
        <f>F25*K25</f>
        <v>484.00000000000006</v>
      </c>
    </row>
    <row r="26" spans="1:12" ht="12.75" customHeight="1">
      <c r="A26" s="28"/>
      <c r="B26" s="21"/>
      <c r="C26" s="196">
        <v>0.65</v>
      </c>
      <c r="D26" s="195">
        <v>4</v>
      </c>
      <c r="E26" s="195">
        <v>1</v>
      </c>
      <c r="F26" s="195">
        <f>Max!$B$4*C26</f>
        <v>143</v>
      </c>
      <c r="G26" s="188"/>
      <c r="H26" s="189"/>
      <c r="I26" s="188"/>
      <c r="J26" s="189"/>
      <c r="K26" s="188">
        <f>D26*E26</f>
        <v>4</v>
      </c>
      <c r="L26" s="190">
        <f>F26*K26</f>
        <v>572</v>
      </c>
    </row>
    <row r="27" spans="1:12" ht="12.75" customHeight="1">
      <c r="A27" s="28"/>
      <c r="B27" s="21"/>
      <c r="C27" s="196">
        <v>0.75</v>
      </c>
      <c r="D27" s="201">
        <v>3</v>
      </c>
      <c r="E27" s="195">
        <v>2</v>
      </c>
      <c r="F27" s="195">
        <f>Max!$B$4*C27</f>
        <v>165</v>
      </c>
      <c r="G27" s="188"/>
      <c r="H27" s="189"/>
      <c r="I27" s="188"/>
      <c r="J27" s="189"/>
      <c r="K27" s="188">
        <f>D27*E27</f>
        <v>6</v>
      </c>
      <c r="L27" s="190">
        <f>F27*K27</f>
        <v>990</v>
      </c>
    </row>
    <row r="28" spans="1:12" ht="12.75" customHeight="1">
      <c r="A28" s="28"/>
      <c r="B28" s="21"/>
      <c r="C28" s="196">
        <v>0.85</v>
      </c>
      <c r="D28" s="195">
        <v>2</v>
      </c>
      <c r="E28" s="195">
        <v>4</v>
      </c>
      <c r="F28" s="195">
        <f>Max!$B$4*C28</f>
        <v>187</v>
      </c>
      <c r="G28" s="188"/>
      <c r="H28" s="189"/>
      <c r="I28" s="188"/>
      <c r="J28" s="189"/>
      <c r="K28" s="188">
        <f>D28*E28</f>
        <v>8</v>
      </c>
      <c r="L28" s="190">
        <f>F28*K28</f>
        <v>1496</v>
      </c>
    </row>
    <row r="29" spans="1:12" ht="12.75" customHeight="1">
      <c r="A29" s="27">
        <v>5</v>
      </c>
      <c r="B29" s="17" t="s">
        <v>70</v>
      </c>
      <c r="C29" s="194"/>
      <c r="D29" s="202">
        <v>5</v>
      </c>
      <c r="E29" s="193">
        <v>6</v>
      </c>
      <c r="F29" s="193"/>
      <c r="G29" s="188"/>
      <c r="H29" s="189"/>
      <c r="I29" s="188"/>
      <c r="J29" s="189"/>
      <c r="K29" s="188"/>
      <c r="L29" s="190"/>
    </row>
    <row r="30" spans="1:12" ht="12.75" customHeight="1">
      <c r="A30" s="27">
        <v>6</v>
      </c>
      <c r="B30" s="17" t="s">
        <v>10</v>
      </c>
      <c r="C30" s="194"/>
      <c r="D30" s="193">
        <v>10</v>
      </c>
      <c r="E30" s="193">
        <v>3</v>
      </c>
      <c r="F30" s="193"/>
      <c r="G30" s="188"/>
      <c r="H30" s="189"/>
      <c r="I30" s="188"/>
      <c r="J30" s="189"/>
      <c r="K30" s="188"/>
      <c r="L30" s="190"/>
    </row>
    <row r="31" spans="3:12" ht="12.75" customHeight="1">
      <c r="C31" s="182"/>
      <c r="D31" s="180"/>
      <c r="E31" s="180"/>
      <c r="F31" s="180"/>
      <c r="G31" s="188"/>
      <c r="H31" s="189"/>
      <c r="I31" s="188"/>
      <c r="J31" s="189"/>
      <c r="K31" s="188"/>
      <c r="L31" s="190"/>
    </row>
    <row r="32" spans="1:12" ht="12.75" customHeight="1">
      <c r="A32" s="4" t="s">
        <v>102</v>
      </c>
      <c r="C32" s="7" t="s">
        <v>8</v>
      </c>
      <c r="D32" s="179" t="s">
        <v>6</v>
      </c>
      <c r="E32" s="179" t="s">
        <v>7</v>
      </c>
      <c r="F32" s="29" t="s">
        <v>9</v>
      </c>
      <c r="G32" s="188"/>
      <c r="H32" s="189"/>
      <c r="I32" s="188"/>
      <c r="J32" s="189"/>
      <c r="K32" s="188"/>
      <c r="L32" s="190"/>
    </row>
    <row r="33" spans="1:12" ht="12.75" customHeight="1">
      <c r="A33" s="26">
        <v>1</v>
      </c>
      <c r="B33" s="13" t="s">
        <v>107</v>
      </c>
      <c r="C33" s="192">
        <v>0.5</v>
      </c>
      <c r="D33" s="191">
        <v>5</v>
      </c>
      <c r="E33" s="191">
        <v>1</v>
      </c>
      <c r="F33" s="191">
        <f>Max!$B$3*C33</f>
        <v>100</v>
      </c>
      <c r="G33" s="188"/>
      <c r="H33" s="189"/>
      <c r="I33" s="188">
        <f aca="true" t="shared" si="0" ref="I33:I41">D33*E33</f>
        <v>5</v>
      </c>
      <c r="J33" s="189">
        <f aca="true" t="shared" si="1" ref="J33:J41">F33*I33</f>
        <v>500</v>
      </c>
      <c r="K33" s="188"/>
      <c r="L33" s="190"/>
    </row>
    <row r="34" spans="1:12" ht="12.75" customHeight="1">
      <c r="A34" s="26"/>
      <c r="B34" s="13"/>
      <c r="C34" s="192">
        <v>0.6</v>
      </c>
      <c r="D34" s="191">
        <v>5</v>
      </c>
      <c r="E34" s="191">
        <v>1</v>
      </c>
      <c r="F34" s="191">
        <f>Max!$B$3*C34</f>
        <v>120</v>
      </c>
      <c r="G34" s="188"/>
      <c r="H34" s="189"/>
      <c r="I34" s="188">
        <f t="shared" si="0"/>
        <v>5</v>
      </c>
      <c r="J34" s="189">
        <f t="shared" si="1"/>
        <v>600</v>
      </c>
      <c r="K34" s="188"/>
      <c r="L34" s="190"/>
    </row>
    <row r="35" spans="1:12" ht="12.75" customHeight="1">
      <c r="A35" s="26"/>
      <c r="B35" s="13"/>
      <c r="C35" s="192">
        <v>0.7</v>
      </c>
      <c r="D35" s="191">
        <v>4</v>
      </c>
      <c r="E35" s="191">
        <v>1</v>
      </c>
      <c r="F35" s="191">
        <f>Max!$B$3*C35</f>
        <v>140</v>
      </c>
      <c r="G35" s="188"/>
      <c r="H35" s="189"/>
      <c r="I35" s="188">
        <f t="shared" si="0"/>
        <v>4</v>
      </c>
      <c r="J35" s="189">
        <f t="shared" si="1"/>
        <v>560</v>
      </c>
      <c r="K35" s="188"/>
      <c r="L35" s="190"/>
    </row>
    <row r="36" spans="1:12" ht="12.75" customHeight="1">
      <c r="A36" s="26"/>
      <c r="B36" s="13"/>
      <c r="C36" s="192">
        <v>0.75</v>
      </c>
      <c r="D36" s="191">
        <v>3</v>
      </c>
      <c r="E36" s="191">
        <v>2</v>
      </c>
      <c r="F36" s="191">
        <f>Max!$B$3*C36</f>
        <v>150</v>
      </c>
      <c r="G36" s="188"/>
      <c r="H36" s="189"/>
      <c r="I36" s="188">
        <f t="shared" si="0"/>
        <v>6</v>
      </c>
      <c r="J36" s="189">
        <f t="shared" si="1"/>
        <v>900</v>
      </c>
      <c r="K36" s="188"/>
      <c r="L36" s="190"/>
    </row>
    <row r="37" spans="1:12" ht="12.75" customHeight="1">
      <c r="A37" s="26"/>
      <c r="B37" s="13"/>
      <c r="C37" s="192">
        <v>0.8</v>
      </c>
      <c r="D37" s="191">
        <v>2</v>
      </c>
      <c r="E37" s="191">
        <v>2</v>
      </c>
      <c r="F37" s="191">
        <f>Max!$B$3*C37</f>
        <v>160</v>
      </c>
      <c r="G37" s="188"/>
      <c r="H37" s="189"/>
      <c r="I37" s="188">
        <f t="shared" si="0"/>
        <v>4</v>
      </c>
      <c r="J37" s="189">
        <f t="shared" si="1"/>
        <v>640</v>
      </c>
      <c r="K37" s="188"/>
      <c r="L37" s="190"/>
    </row>
    <row r="38" spans="1:12" ht="12.75" customHeight="1">
      <c r="A38" s="26"/>
      <c r="B38" s="13"/>
      <c r="C38" s="192">
        <v>0.75</v>
      </c>
      <c r="D38" s="191">
        <v>3</v>
      </c>
      <c r="E38" s="191">
        <v>2</v>
      </c>
      <c r="F38" s="191">
        <f>Max!$B$3*C38</f>
        <v>150</v>
      </c>
      <c r="G38" s="188"/>
      <c r="H38" s="189"/>
      <c r="I38" s="188">
        <f t="shared" si="0"/>
        <v>6</v>
      </c>
      <c r="J38" s="189">
        <f t="shared" si="1"/>
        <v>900</v>
      </c>
      <c r="K38" s="188"/>
      <c r="L38" s="190"/>
    </row>
    <row r="39" spans="1:12" ht="12.75" customHeight="1">
      <c r="A39" s="26"/>
      <c r="B39" s="13"/>
      <c r="C39" s="192">
        <v>0.7</v>
      </c>
      <c r="D39" s="200">
        <v>4</v>
      </c>
      <c r="E39" s="191">
        <v>1</v>
      </c>
      <c r="F39" s="191">
        <f>Max!$B$3*C39</f>
        <v>140</v>
      </c>
      <c r="G39" s="188"/>
      <c r="H39" s="189"/>
      <c r="I39" s="188">
        <f t="shared" si="0"/>
        <v>4</v>
      </c>
      <c r="J39" s="189">
        <f t="shared" si="1"/>
        <v>560</v>
      </c>
      <c r="K39" s="188"/>
      <c r="L39" s="190"/>
    </row>
    <row r="40" spans="1:12" ht="12.75" customHeight="1">
      <c r="A40" s="26"/>
      <c r="B40" s="13"/>
      <c r="C40" s="192">
        <v>0.6</v>
      </c>
      <c r="D40" s="200">
        <v>6</v>
      </c>
      <c r="E40" s="191">
        <v>1</v>
      </c>
      <c r="F40" s="191">
        <f>Max!$B$3*C40</f>
        <v>120</v>
      </c>
      <c r="G40" s="188"/>
      <c r="H40" s="189"/>
      <c r="I40" s="188">
        <f t="shared" si="0"/>
        <v>6</v>
      </c>
      <c r="J40" s="189">
        <f t="shared" si="1"/>
        <v>720</v>
      </c>
      <c r="K40" s="188"/>
      <c r="L40" s="190"/>
    </row>
    <row r="41" spans="1:12" ht="12.75" customHeight="1">
      <c r="A41" s="26"/>
      <c r="B41" s="13"/>
      <c r="C41" s="192">
        <v>0.5</v>
      </c>
      <c r="D41" s="200">
        <v>8</v>
      </c>
      <c r="E41" s="191">
        <v>1</v>
      </c>
      <c r="F41" s="191">
        <f>Max!$B$3*C41</f>
        <v>100</v>
      </c>
      <c r="G41" s="188"/>
      <c r="H41" s="189"/>
      <c r="I41" s="188">
        <f t="shared" si="0"/>
        <v>8</v>
      </c>
      <c r="J41" s="189">
        <f t="shared" si="1"/>
        <v>800</v>
      </c>
      <c r="K41" s="188"/>
      <c r="L41" s="190"/>
    </row>
    <row r="42" spans="1:12" s="209" customFormat="1" ht="12.75" customHeight="1">
      <c r="A42" s="44">
        <v>2</v>
      </c>
      <c r="B42" s="45" t="s">
        <v>73</v>
      </c>
      <c r="C42" s="198"/>
      <c r="D42" s="205">
        <v>10</v>
      </c>
      <c r="E42" s="199">
        <v>5</v>
      </c>
      <c r="F42" s="199"/>
      <c r="G42" s="206"/>
      <c r="H42" s="207"/>
      <c r="I42" s="206"/>
      <c r="J42" s="207"/>
      <c r="K42" s="206"/>
      <c r="L42" s="208"/>
    </row>
    <row r="43" spans="1:12" ht="12.75" customHeight="1">
      <c r="A43" s="25">
        <v>3</v>
      </c>
      <c r="B43" s="9" t="s">
        <v>4</v>
      </c>
      <c r="C43" s="184">
        <v>0.5</v>
      </c>
      <c r="D43" s="203">
        <v>5</v>
      </c>
      <c r="E43" s="183">
        <v>1</v>
      </c>
      <c r="F43" s="183">
        <f>Max!$B$2*C43</f>
        <v>105</v>
      </c>
      <c r="G43" s="188">
        <f>D43*E43</f>
        <v>5</v>
      </c>
      <c r="H43" s="189">
        <f>F43*G43</f>
        <v>525</v>
      </c>
      <c r="I43" s="188"/>
      <c r="J43" s="189"/>
      <c r="K43" s="188"/>
      <c r="L43" s="190"/>
    </row>
    <row r="44" spans="1:12" ht="12.75" customHeight="1">
      <c r="A44" s="25"/>
      <c r="B44" s="9"/>
      <c r="C44" s="184">
        <v>0.6</v>
      </c>
      <c r="D44" s="203">
        <v>4</v>
      </c>
      <c r="E44" s="183">
        <v>1</v>
      </c>
      <c r="F44" s="183">
        <f>Max!$B$2*C44</f>
        <v>126</v>
      </c>
      <c r="G44" s="188">
        <f>D44*E44</f>
        <v>4</v>
      </c>
      <c r="H44" s="189">
        <f>F44*G44</f>
        <v>504</v>
      </c>
      <c r="I44" s="188"/>
      <c r="J44" s="189"/>
      <c r="K44" s="188"/>
      <c r="L44" s="190"/>
    </row>
    <row r="45" spans="1:12" ht="12.75" customHeight="1">
      <c r="A45" s="25"/>
      <c r="B45" s="9"/>
      <c r="C45" s="184">
        <v>0.7</v>
      </c>
      <c r="D45" s="203">
        <v>3</v>
      </c>
      <c r="E45" s="183">
        <v>2</v>
      </c>
      <c r="F45" s="183">
        <f>Max!$B$2*C45</f>
        <v>147</v>
      </c>
      <c r="G45" s="188">
        <f>D45*E45</f>
        <v>6</v>
      </c>
      <c r="H45" s="189">
        <f>F45*G45</f>
        <v>882</v>
      </c>
      <c r="I45" s="188"/>
      <c r="J45" s="189"/>
      <c r="K45" s="188"/>
      <c r="L45" s="190"/>
    </row>
    <row r="46" spans="1:12" ht="12.75" customHeight="1">
      <c r="A46" s="25"/>
      <c r="B46" s="9"/>
      <c r="C46" s="184">
        <v>0.75</v>
      </c>
      <c r="D46" s="203">
        <v>3</v>
      </c>
      <c r="E46" s="183">
        <v>5</v>
      </c>
      <c r="F46" s="183">
        <f>Max!$B$2*C46</f>
        <v>157.5</v>
      </c>
      <c r="G46" s="188">
        <f>D46*E46</f>
        <v>15</v>
      </c>
      <c r="H46" s="189">
        <f>F46*G46</f>
        <v>2362.5</v>
      </c>
      <c r="I46" s="188"/>
      <c r="J46" s="189"/>
      <c r="K46" s="188"/>
      <c r="L46" s="190"/>
    </row>
    <row r="47" spans="1:12" ht="12.75" customHeight="1">
      <c r="A47" s="50">
        <v>4</v>
      </c>
      <c r="B47" s="51" t="s">
        <v>16</v>
      </c>
      <c r="C47" s="53"/>
      <c r="D47" s="52">
        <v>10</v>
      </c>
      <c r="E47" s="54">
        <v>5</v>
      </c>
      <c r="F47" s="54"/>
      <c r="G47" s="188"/>
      <c r="H47" s="189"/>
      <c r="I47" s="188"/>
      <c r="J47" s="189"/>
      <c r="K47" s="188"/>
      <c r="L47" s="190"/>
    </row>
    <row r="48" spans="1:12" ht="12.75" customHeight="1">
      <c r="A48" s="50">
        <v>5</v>
      </c>
      <c r="B48" s="51" t="s">
        <v>88</v>
      </c>
      <c r="C48" s="53"/>
      <c r="D48" s="52">
        <v>5</v>
      </c>
      <c r="E48" s="54">
        <v>5</v>
      </c>
      <c r="F48" s="54"/>
      <c r="G48" s="188"/>
      <c r="H48" s="189"/>
      <c r="I48" s="188"/>
      <c r="J48" s="189"/>
      <c r="K48" s="188"/>
      <c r="L48" s="190"/>
    </row>
    <row r="49" spans="3:12" ht="12.75" customHeight="1">
      <c r="C49" s="7"/>
      <c r="D49" s="29"/>
      <c r="E49" s="29"/>
      <c r="F49" s="29"/>
      <c r="G49" s="188"/>
      <c r="H49" s="189"/>
      <c r="I49" s="188"/>
      <c r="J49" s="189"/>
      <c r="K49" s="188"/>
      <c r="L49" s="190"/>
    </row>
    <row r="50" spans="3:13" ht="12.75" customHeight="1">
      <c r="C50" s="182"/>
      <c r="D50" s="180"/>
      <c r="E50" s="180"/>
      <c r="F50" s="180"/>
      <c r="G50" s="177">
        <f aca="true" t="shared" si="2" ref="G50:L50">SUM(G7:G49)</f>
        <v>70</v>
      </c>
      <c r="H50" s="178">
        <f t="shared" si="2"/>
        <v>9733.5</v>
      </c>
      <c r="I50" s="177">
        <f t="shared" si="2"/>
        <v>82</v>
      </c>
      <c r="J50" s="178">
        <f t="shared" si="2"/>
        <v>10730</v>
      </c>
      <c r="K50" s="177">
        <f t="shared" si="2"/>
        <v>46</v>
      </c>
      <c r="L50" s="178">
        <f t="shared" si="2"/>
        <v>7172</v>
      </c>
      <c r="M50" s="176"/>
    </row>
    <row r="51" spans="1:12" ht="12.75" customHeight="1">
      <c r="A51" s="4" t="s">
        <v>14</v>
      </c>
      <c r="B51" s="4"/>
      <c r="C51" s="182"/>
      <c r="D51" s="180"/>
      <c r="E51" s="180"/>
      <c r="F51" s="180"/>
      <c r="G51" s="188"/>
      <c r="H51" s="189"/>
      <c r="I51" s="188"/>
      <c r="J51" s="189"/>
      <c r="K51" s="188"/>
      <c r="L51" s="190"/>
    </row>
    <row r="52" spans="1:12" ht="12.75" customHeight="1">
      <c r="A52" s="4" t="s">
        <v>100</v>
      </c>
      <c r="C52" s="7" t="s">
        <v>8</v>
      </c>
      <c r="D52" s="217" t="s">
        <v>6</v>
      </c>
      <c r="E52" s="217" t="s">
        <v>7</v>
      </c>
      <c r="F52" s="29" t="s">
        <v>9</v>
      </c>
      <c r="G52" s="188"/>
      <c r="H52" s="189"/>
      <c r="I52" s="188"/>
      <c r="J52" s="189"/>
      <c r="K52" s="188"/>
      <c r="L52" s="190"/>
    </row>
    <row r="53" spans="1:12" ht="12.75" customHeight="1">
      <c r="A53" s="25">
        <v>1</v>
      </c>
      <c r="B53" s="9" t="s">
        <v>4</v>
      </c>
      <c r="C53" s="184">
        <v>0.5</v>
      </c>
      <c r="D53" s="203">
        <v>5</v>
      </c>
      <c r="E53" s="183">
        <v>1</v>
      </c>
      <c r="F53" s="183">
        <f>Max!$B$2*C53</f>
        <v>105</v>
      </c>
      <c r="G53" s="188">
        <f>D53*E53</f>
        <v>5</v>
      </c>
      <c r="H53" s="189">
        <f>F53*G53</f>
        <v>525</v>
      </c>
      <c r="I53" s="188"/>
      <c r="J53" s="189"/>
      <c r="K53" s="188"/>
      <c r="L53" s="190"/>
    </row>
    <row r="54" spans="1:12" ht="12.75" customHeight="1">
      <c r="A54" s="25"/>
      <c r="B54" s="9"/>
      <c r="C54" s="184">
        <v>0.6</v>
      </c>
      <c r="D54" s="203">
        <v>4</v>
      </c>
      <c r="E54" s="183">
        <v>1</v>
      </c>
      <c r="F54" s="183">
        <f>Max!$B$2*C54</f>
        <v>126</v>
      </c>
      <c r="G54" s="188">
        <f>D54*E54</f>
        <v>4</v>
      </c>
      <c r="H54" s="189">
        <f>F54*G54</f>
        <v>504</v>
      </c>
      <c r="I54" s="188"/>
      <c r="J54" s="189"/>
      <c r="K54" s="188"/>
      <c r="L54" s="190"/>
    </row>
    <row r="55" spans="1:12" ht="12.75" customHeight="1">
      <c r="A55" s="25"/>
      <c r="B55" s="9"/>
      <c r="C55" s="184">
        <v>0.7</v>
      </c>
      <c r="D55" s="203">
        <v>3</v>
      </c>
      <c r="E55" s="183">
        <v>2</v>
      </c>
      <c r="F55" s="183">
        <f>Max!$B$2*C55</f>
        <v>147</v>
      </c>
      <c r="G55" s="188">
        <f>D55*E55</f>
        <v>6</v>
      </c>
      <c r="H55" s="189">
        <f>F55*G55</f>
        <v>882</v>
      </c>
      <c r="I55" s="188"/>
      <c r="J55" s="189"/>
      <c r="K55" s="188"/>
      <c r="L55" s="190"/>
    </row>
    <row r="56" spans="1:12" ht="12.75" customHeight="1">
      <c r="A56" s="25"/>
      <c r="B56" s="9"/>
      <c r="C56" s="184">
        <v>0.8</v>
      </c>
      <c r="D56" s="203">
        <v>2</v>
      </c>
      <c r="E56" s="183">
        <v>5</v>
      </c>
      <c r="F56" s="183">
        <f>Max!$B$2*C56</f>
        <v>168</v>
      </c>
      <c r="G56" s="188">
        <f>D56*E56</f>
        <v>10</v>
      </c>
      <c r="H56" s="189">
        <f>F56*G56</f>
        <v>1680</v>
      </c>
      <c r="I56" s="188"/>
      <c r="J56" s="189"/>
      <c r="K56" s="188"/>
      <c r="L56" s="190"/>
    </row>
    <row r="57" spans="1:12" ht="12.75" customHeight="1">
      <c r="A57" s="26">
        <v>2</v>
      </c>
      <c r="B57" s="13" t="s">
        <v>107</v>
      </c>
      <c r="C57" s="192">
        <v>0.5</v>
      </c>
      <c r="D57" s="200">
        <v>5</v>
      </c>
      <c r="E57" s="191">
        <v>1</v>
      </c>
      <c r="F57" s="191">
        <f>Max!$B$3*C57</f>
        <v>100</v>
      </c>
      <c r="G57" s="188"/>
      <c r="H57" s="189"/>
      <c r="I57" s="188">
        <f>D57*E57</f>
        <v>5</v>
      </c>
      <c r="J57" s="189">
        <f>F57*I57</f>
        <v>500</v>
      </c>
      <c r="K57" s="188"/>
      <c r="L57" s="190"/>
    </row>
    <row r="58" spans="1:12" ht="12.75" customHeight="1">
      <c r="A58" s="26"/>
      <c r="B58" s="13"/>
      <c r="C58" s="192">
        <v>0.6</v>
      </c>
      <c r="D58" s="200">
        <v>4</v>
      </c>
      <c r="E58" s="191">
        <v>1</v>
      </c>
      <c r="F58" s="191">
        <f>Max!$B$3*C58</f>
        <v>120</v>
      </c>
      <c r="G58" s="188"/>
      <c r="H58" s="189"/>
      <c r="I58" s="188">
        <f>D58*E58</f>
        <v>4</v>
      </c>
      <c r="J58" s="189">
        <f>F58*I58</f>
        <v>480</v>
      </c>
      <c r="K58" s="188"/>
      <c r="L58" s="190"/>
    </row>
    <row r="59" spans="1:12" ht="12.75" customHeight="1">
      <c r="A59" s="26"/>
      <c r="B59" s="13"/>
      <c r="C59" s="192">
        <v>0.7</v>
      </c>
      <c r="D59" s="200">
        <v>3</v>
      </c>
      <c r="E59" s="191">
        <v>2</v>
      </c>
      <c r="F59" s="191">
        <f>Max!$B$3*C59</f>
        <v>140</v>
      </c>
      <c r="G59" s="188"/>
      <c r="H59" s="189"/>
      <c r="I59" s="188">
        <f>D59*E59</f>
        <v>6</v>
      </c>
      <c r="J59" s="189">
        <f>F59*I59</f>
        <v>840</v>
      </c>
      <c r="K59" s="188"/>
      <c r="L59" s="190"/>
    </row>
    <row r="60" spans="1:12" ht="12.75" customHeight="1">
      <c r="A60" s="26"/>
      <c r="B60" s="13"/>
      <c r="C60" s="192">
        <v>0.8</v>
      </c>
      <c r="D60" s="200">
        <v>3</v>
      </c>
      <c r="E60" s="191">
        <v>6</v>
      </c>
      <c r="F60" s="191">
        <f>Max!$B$3*C60</f>
        <v>160</v>
      </c>
      <c r="G60" s="188"/>
      <c r="H60" s="189"/>
      <c r="I60" s="188">
        <f>D60*E60</f>
        <v>18</v>
      </c>
      <c r="J60" s="189">
        <f>F60*I60</f>
        <v>2880</v>
      </c>
      <c r="K60" s="188"/>
      <c r="L60" s="190"/>
    </row>
    <row r="61" spans="1:12" ht="12.75" customHeight="1">
      <c r="A61" s="27">
        <v>3</v>
      </c>
      <c r="B61" s="17" t="s">
        <v>73</v>
      </c>
      <c r="C61" s="194"/>
      <c r="D61" s="193">
        <v>10</v>
      </c>
      <c r="E61" s="193">
        <v>5</v>
      </c>
      <c r="F61" s="193"/>
      <c r="G61" s="188"/>
      <c r="H61" s="189"/>
      <c r="I61" s="188"/>
      <c r="J61" s="189"/>
      <c r="K61" s="188"/>
      <c r="L61" s="190"/>
    </row>
    <row r="62" spans="1:12" ht="12.75" customHeight="1">
      <c r="A62" s="27">
        <v>4</v>
      </c>
      <c r="B62" s="17" t="s">
        <v>74</v>
      </c>
      <c r="C62" s="194"/>
      <c r="D62" s="193">
        <v>10</v>
      </c>
      <c r="E62" s="193">
        <v>5</v>
      </c>
      <c r="F62" s="193"/>
      <c r="G62" s="188"/>
      <c r="H62" s="189"/>
      <c r="I62" s="188"/>
      <c r="J62" s="189"/>
      <c r="K62" s="188"/>
      <c r="L62" s="190"/>
    </row>
    <row r="63" spans="1:12" ht="12.75" customHeight="1">
      <c r="A63" s="25">
        <v>5</v>
      </c>
      <c r="B63" s="9" t="s">
        <v>82</v>
      </c>
      <c r="C63" s="184">
        <v>0.4</v>
      </c>
      <c r="D63" s="183">
        <v>4</v>
      </c>
      <c r="E63" s="183">
        <v>2</v>
      </c>
      <c r="F63" s="183">
        <f>Max!$B$2*C63</f>
        <v>84</v>
      </c>
      <c r="G63" s="188">
        <f>D63*E63</f>
        <v>8</v>
      </c>
      <c r="H63" s="189">
        <f>F63*G63</f>
        <v>672</v>
      </c>
      <c r="I63" s="188"/>
      <c r="J63" s="189"/>
      <c r="K63" s="188"/>
      <c r="L63" s="190"/>
    </row>
    <row r="64" spans="1:12" ht="12.75" customHeight="1">
      <c r="A64" s="25"/>
      <c r="B64" s="9"/>
      <c r="C64" s="184">
        <v>0.5</v>
      </c>
      <c r="D64" s="183">
        <v>3</v>
      </c>
      <c r="E64" s="183">
        <v>2</v>
      </c>
      <c r="F64" s="183">
        <f>Max!$B$2*C64</f>
        <v>105</v>
      </c>
      <c r="G64" s="188">
        <f>D64*E64</f>
        <v>6</v>
      </c>
      <c r="H64" s="189">
        <f>F64*G64</f>
        <v>630</v>
      </c>
      <c r="I64" s="188"/>
      <c r="J64" s="189"/>
      <c r="K64" s="188"/>
      <c r="L64" s="190"/>
    </row>
    <row r="65" spans="1:12" ht="12.75" customHeight="1">
      <c r="A65" s="25"/>
      <c r="B65" s="9"/>
      <c r="C65" s="184">
        <v>0.55</v>
      </c>
      <c r="D65" s="183">
        <v>3</v>
      </c>
      <c r="E65" s="183">
        <v>4</v>
      </c>
      <c r="F65" s="183">
        <f>Max!$B$2*C65</f>
        <v>115.50000000000001</v>
      </c>
      <c r="G65" s="188">
        <f>D65*E65</f>
        <v>12</v>
      </c>
      <c r="H65" s="189">
        <f>F65*G65</f>
        <v>1386.0000000000002</v>
      </c>
      <c r="I65" s="188"/>
      <c r="J65" s="189"/>
      <c r="K65" s="188"/>
      <c r="L65" s="190"/>
    </row>
    <row r="66" spans="1:12" ht="12.75" customHeight="1">
      <c r="A66" s="50">
        <v>6</v>
      </c>
      <c r="B66" s="51" t="s">
        <v>75</v>
      </c>
      <c r="C66" s="53"/>
      <c r="D66" s="52">
        <v>5</v>
      </c>
      <c r="E66" s="54">
        <v>5</v>
      </c>
      <c r="F66" s="54"/>
      <c r="G66" s="188"/>
      <c r="H66" s="189"/>
      <c r="I66" s="188"/>
      <c r="J66" s="189"/>
      <c r="K66" s="188"/>
      <c r="L66" s="190"/>
    </row>
    <row r="67" spans="3:12" ht="12.75" customHeight="1">
      <c r="C67" s="182"/>
      <c r="D67" s="180"/>
      <c r="E67" s="180"/>
      <c r="F67" s="180"/>
      <c r="G67" s="188"/>
      <c r="H67" s="189"/>
      <c r="I67" s="188"/>
      <c r="J67" s="189"/>
      <c r="K67" s="188"/>
      <c r="L67" s="190"/>
    </row>
    <row r="68" spans="1:12" ht="12.75" customHeight="1">
      <c r="A68" s="4" t="s">
        <v>101</v>
      </c>
      <c r="C68" s="7" t="s">
        <v>8</v>
      </c>
      <c r="D68" s="217" t="s">
        <v>6</v>
      </c>
      <c r="E68" s="217" t="s">
        <v>7</v>
      </c>
      <c r="F68" s="29" t="s">
        <v>9</v>
      </c>
      <c r="G68" s="188"/>
      <c r="H68" s="189"/>
      <c r="I68" s="188"/>
      <c r="J68" s="189"/>
      <c r="K68" s="188"/>
      <c r="L68" s="190"/>
    </row>
    <row r="69" spans="1:12" ht="12.75" customHeight="1">
      <c r="A69" s="28">
        <v>1</v>
      </c>
      <c r="B69" s="21" t="s">
        <v>12</v>
      </c>
      <c r="C69" s="196">
        <v>0.5</v>
      </c>
      <c r="D69" s="201">
        <v>3</v>
      </c>
      <c r="E69" s="195">
        <v>1</v>
      </c>
      <c r="F69" s="195">
        <f>Max!$B$4*C69</f>
        <v>110</v>
      </c>
      <c r="G69" s="188"/>
      <c r="H69" s="189"/>
      <c r="I69" s="188"/>
      <c r="J69" s="189"/>
      <c r="K69" s="188">
        <f>D69*E69</f>
        <v>3</v>
      </c>
      <c r="L69" s="190">
        <f>F69*K69</f>
        <v>330</v>
      </c>
    </row>
    <row r="70" spans="1:12" ht="12.75" customHeight="1">
      <c r="A70" s="28"/>
      <c r="B70" s="21"/>
      <c r="C70" s="196">
        <v>0.6</v>
      </c>
      <c r="D70" s="201">
        <v>3</v>
      </c>
      <c r="E70" s="195">
        <v>1</v>
      </c>
      <c r="F70" s="195">
        <f>Max!$B$4*C70</f>
        <v>132</v>
      </c>
      <c r="G70" s="188"/>
      <c r="H70" s="189"/>
      <c r="I70" s="188"/>
      <c r="J70" s="189"/>
      <c r="K70" s="188">
        <f>D70*E70</f>
        <v>3</v>
      </c>
      <c r="L70" s="190">
        <f>F70*K70</f>
        <v>396</v>
      </c>
    </row>
    <row r="71" spans="1:12" ht="12.75" customHeight="1">
      <c r="A71" s="28"/>
      <c r="B71" s="21"/>
      <c r="C71" s="196">
        <v>0.7</v>
      </c>
      <c r="D71" s="201">
        <v>3</v>
      </c>
      <c r="E71" s="195">
        <v>2</v>
      </c>
      <c r="F71" s="195">
        <f>Max!$B$4*C71</f>
        <v>154</v>
      </c>
      <c r="G71" s="188"/>
      <c r="H71" s="189"/>
      <c r="I71" s="188"/>
      <c r="J71" s="189"/>
      <c r="K71" s="188">
        <f>D71*E71</f>
        <v>6</v>
      </c>
      <c r="L71" s="190">
        <f>F71*K71</f>
        <v>924</v>
      </c>
    </row>
    <row r="72" spans="1:12" ht="12.75" customHeight="1">
      <c r="A72" s="28"/>
      <c r="B72" s="21"/>
      <c r="C72" s="196">
        <v>0.75</v>
      </c>
      <c r="D72" s="201">
        <v>2</v>
      </c>
      <c r="E72" s="195">
        <v>4</v>
      </c>
      <c r="F72" s="195">
        <f>Max!$B$4*C72</f>
        <v>165</v>
      </c>
      <c r="G72" s="188"/>
      <c r="H72" s="189"/>
      <c r="I72" s="188"/>
      <c r="J72" s="189"/>
      <c r="K72" s="188">
        <f>D72*E72</f>
        <v>8</v>
      </c>
      <c r="L72" s="190">
        <f>F72*K72</f>
        <v>1320</v>
      </c>
    </row>
    <row r="73" spans="1:12" ht="12.75" customHeight="1">
      <c r="A73" s="26">
        <v>2</v>
      </c>
      <c r="B73" s="13" t="s">
        <v>107</v>
      </c>
      <c r="C73" s="192">
        <v>0.5</v>
      </c>
      <c r="D73" s="200">
        <v>6</v>
      </c>
      <c r="E73" s="191">
        <v>1</v>
      </c>
      <c r="F73" s="191">
        <f>Max!$B$3*C73</f>
        <v>100</v>
      </c>
      <c r="G73" s="188"/>
      <c r="H73" s="189"/>
      <c r="I73" s="188">
        <f>D73*E73</f>
        <v>6</v>
      </c>
      <c r="J73" s="189">
        <f>F73*I73</f>
        <v>600</v>
      </c>
      <c r="K73" s="188"/>
      <c r="L73" s="190"/>
    </row>
    <row r="74" spans="1:12" ht="12.75" customHeight="1">
      <c r="A74" s="26"/>
      <c r="B74" s="13"/>
      <c r="C74" s="192">
        <v>0.6</v>
      </c>
      <c r="D74" s="200">
        <v>6</v>
      </c>
      <c r="E74" s="191">
        <v>2</v>
      </c>
      <c r="F74" s="191">
        <f>Max!$B$3*C74</f>
        <v>120</v>
      </c>
      <c r="G74" s="188"/>
      <c r="H74" s="189"/>
      <c r="I74" s="188">
        <f>D74*E74</f>
        <v>12</v>
      </c>
      <c r="J74" s="189">
        <f>F74*I74</f>
        <v>1440</v>
      </c>
      <c r="K74" s="188"/>
      <c r="L74" s="190"/>
    </row>
    <row r="75" spans="1:12" ht="12.75" customHeight="1">
      <c r="A75" s="26"/>
      <c r="B75" s="13"/>
      <c r="C75" s="192">
        <v>0.65</v>
      </c>
      <c r="D75" s="200">
        <v>6</v>
      </c>
      <c r="E75" s="191">
        <v>4</v>
      </c>
      <c r="F75" s="191">
        <f>Max!$B$3*C75</f>
        <v>130</v>
      </c>
      <c r="G75" s="188"/>
      <c r="H75" s="189"/>
      <c r="I75" s="188">
        <f>D75*E75</f>
        <v>24</v>
      </c>
      <c r="J75" s="189">
        <f>F75*I75</f>
        <v>3120</v>
      </c>
      <c r="K75" s="188"/>
      <c r="L75" s="190"/>
    </row>
    <row r="76" spans="1:12" ht="12.75" customHeight="1">
      <c r="A76" s="27">
        <v>3</v>
      </c>
      <c r="B76" s="17" t="s">
        <v>73</v>
      </c>
      <c r="C76" s="194"/>
      <c r="D76" s="193">
        <v>10</v>
      </c>
      <c r="E76" s="193">
        <v>5</v>
      </c>
      <c r="F76" s="193"/>
      <c r="G76" s="188"/>
      <c r="H76" s="189"/>
      <c r="I76" s="188"/>
      <c r="J76" s="189"/>
      <c r="K76" s="188"/>
      <c r="L76" s="190"/>
    </row>
    <row r="77" spans="1:12" ht="12.75" customHeight="1">
      <c r="A77" s="28">
        <v>4</v>
      </c>
      <c r="B77" s="21" t="s">
        <v>69</v>
      </c>
      <c r="C77" s="196">
        <v>0.5</v>
      </c>
      <c r="D77" s="201">
        <v>4</v>
      </c>
      <c r="E77" s="195">
        <v>1</v>
      </c>
      <c r="F77" s="195">
        <f>Max!$B$4*C77</f>
        <v>110</v>
      </c>
      <c r="G77" s="188"/>
      <c r="H77" s="189"/>
      <c r="I77" s="188"/>
      <c r="J77" s="189"/>
      <c r="K77" s="188">
        <f>D77*E77</f>
        <v>4</v>
      </c>
      <c r="L77" s="190">
        <f>F77*K77</f>
        <v>440</v>
      </c>
    </row>
    <row r="78" spans="1:12" ht="12.75" customHeight="1">
      <c r="A78" s="28"/>
      <c r="B78" s="21"/>
      <c r="C78" s="196">
        <v>0.6</v>
      </c>
      <c r="D78" s="201">
        <v>4</v>
      </c>
      <c r="E78" s="195">
        <v>1</v>
      </c>
      <c r="F78" s="195">
        <f>Max!$B$4*C78</f>
        <v>132</v>
      </c>
      <c r="G78" s="188"/>
      <c r="H78" s="189"/>
      <c r="I78" s="188"/>
      <c r="J78" s="189"/>
      <c r="K78" s="188">
        <f>D78*E78</f>
        <v>4</v>
      </c>
      <c r="L78" s="190">
        <f>F78*K78</f>
        <v>528</v>
      </c>
    </row>
    <row r="79" spans="1:12" ht="12.75" customHeight="1">
      <c r="A79" s="28"/>
      <c r="B79" s="21"/>
      <c r="C79" s="196">
        <v>0.7</v>
      </c>
      <c r="D79" s="201">
        <v>4</v>
      </c>
      <c r="E79" s="195">
        <v>2</v>
      </c>
      <c r="F79" s="195">
        <f>Max!$B$4*C79</f>
        <v>154</v>
      </c>
      <c r="G79" s="188"/>
      <c r="H79" s="189"/>
      <c r="I79" s="188"/>
      <c r="J79" s="189"/>
      <c r="K79" s="188">
        <f>D79*E79</f>
        <v>8</v>
      </c>
      <c r="L79" s="190">
        <f>F79*K79</f>
        <v>1232</v>
      </c>
    </row>
    <row r="80" spans="1:12" ht="12.75" customHeight="1">
      <c r="A80" s="28"/>
      <c r="B80" s="21"/>
      <c r="C80" s="196">
        <v>0.75</v>
      </c>
      <c r="D80" s="201">
        <v>4</v>
      </c>
      <c r="E80" s="195">
        <v>4</v>
      </c>
      <c r="F80" s="195">
        <f>Max!$B$4*C80</f>
        <v>165</v>
      </c>
      <c r="G80" s="188"/>
      <c r="H80" s="189"/>
      <c r="I80" s="188"/>
      <c r="J80" s="189"/>
      <c r="K80" s="188">
        <f>D80*E80</f>
        <v>16</v>
      </c>
      <c r="L80" s="190">
        <f>F80*K80</f>
        <v>2640</v>
      </c>
    </row>
    <row r="81" spans="1:12" ht="12.75" customHeight="1">
      <c r="A81" s="27">
        <v>5</v>
      </c>
      <c r="B81" s="17" t="s">
        <v>128</v>
      </c>
      <c r="C81" s="194"/>
      <c r="D81" s="202">
        <v>8</v>
      </c>
      <c r="E81" s="193">
        <v>5</v>
      </c>
      <c r="F81" s="193"/>
      <c r="G81" s="188"/>
      <c r="H81" s="189"/>
      <c r="I81" s="188"/>
      <c r="J81" s="189"/>
      <c r="K81" s="188"/>
      <c r="L81" s="190"/>
    </row>
    <row r="82" spans="1:12" ht="12.75" customHeight="1">
      <c r="A82" s="27">
        <v>6</v>
      </c>
      <c r="B82" s="17" t="s">
        <v>10</v>
      </c>
      <c r="C82" s="194"/>
      <c r="D82" s="202">
        <v>10</v>
      </c>
      <c r="E82" s="193">
        <v>4</v>
      </c>
      <c r="F82" s="193"/>
      <c r="G82" s="188"/>
      <c r="H82" s="189"/>
      <c r="I82" s="188"/>
      <c r="J82" s="189"/>
      <c r="K82" s="188"/>
      <c r="L82" s="190"/>
    </row>
    <row r="83" spans="3:12" ht="12.75" customHeight="1">
      <c r="C83" s="182"/>
      <c r="D83" s="180"/>
      <c r="E83" s="180"/>
      <c r="F83" s="180"/>
      <c r="G83" s="188"/>
      <c r="H83" s="189"/>
      <c r="I83" s="188"/>
      <c r="J83" s="189"/>
      <c r="K83" s="188"/>
      <c r="L83" s="190"/>
    </row>
    <row r="84" spans="1:12" ht="12.75" customHeight="1">
      <c r="A84" s="4" t="s">
        <v>102</v>
      </c>
      <c r="C84" s="7" t="s">
        <v>8</v>
      </c>
      <c r="D84" s="217" t="s">
        <v>6</v>
      </c>
      <c r="E84" s="217" t="s">
        <v>7</v>
      </c>
      <c r="F84" s="29" t="s">
        <v>9</v>
      </c>
      <c r="G84" s="188"/>
      <c r="H84" s="189"/>
      <c r="I84" s="188"/>
      <c r="J84" s="189"/>
      <c r="K84" s="188"/>
      <c r="L84" s="190"/>
    </row>
    <row r="85" spans="1:12" ht="12.75" customHeight="1">
      <c r="A85" s="25">
        <v>1</v>
      </c>
      <c r="B85" s="9" t="s">
        <v>4</v>
      </c>
      <c r="C85" s="184">
        <v>0.5</v>
      </c>
      <c r="D85" s="203">
        <v>5</v>
      </c>
      <c r="E85" s="183">
        <v>1</v>
      </c>
      <c r="F85" s="183">
        <f>Max!$B$2*C85</f>
        <v>105</v>
      </c>
      <c r="G85" s="188">
        <f>D85*E85</f>
        <v>5</v>
      </c>
      <c r="H85" s="189">
        <f>F85*G85</f>
        <v>525</v>
      </c>
      <c r="I85" s="188"/>
      <c r="J85" s="189"/>
      <c r="K85" s="188"/>
      <c r="L85" s="190"/>
    </row>
    <row r="86" spans="1:12" ht="12.75" customHeight="1">
      <c r="A86" s="25"/>
      <c r="B86" s="9"/>
      <c r="C86" s="184">
        <v>0.6</v>
      </c>
      <c r="D86" s="203">
        <v>4</v>
      </c>
      <c r="E86" s="183">
        <v>1</v>
      </c>
      <c r="F86" s="183">
        <f>Max!$B$2*C86</f>
        <v>126</v>
      </c>
      <c r="G86" s="188">
        <f>D86*E86</f>
        <v>4</v>
      </c>
      <c r="H86" s="189">
        <f>F86*G86</f>
        <v>504</v>
      </c>
      <c r="I86" s="188"/>
      <c r="J86" s="189"/>
      <c r="K86" s="188"/>
      <c r="L86" s="190"/>
    </row>
    <row r="87" spans="1:12" ht="12.75" customHeight="1">
      <c r="A87" s="25"/>
      <c r="B87" s="9"/>
      <c r="C87" s="184">
        <v>0.7</v>
      </c>
      <c r="D87" s="203">
        <v>3</v>
      </c>
      <c r="E87" s="183">
        <v>2</v>
      </c>
      <c r="F87" s="183">
        <f>Max!$B$2*C87</f>
        <v>147</v>
      </c>
      <c r="G87" s="188">
        <f>D87*E87</f>
        <v>6</v>
      </c>
      <c r="H87" s="189">
        <f>F87*G87</f>
        <v>882</v>
      </c>
      <c r="I87" s="188"/>
      <c r="J87" s="189"/>
      <c r="K87" s="188"/>
      <c r="L87" s="190"/>
    </row>
    <row r="88" spans="1:12" ht="12.75" customHeight="1">
      <c r="A88" s="25"/>
      <c r="B88" s="9"/>
      <c r="C88" s="184">
        <v>0.8</v>
      </c>
      <c r="D88" s="203">
        <v>2</v>
      </c>
      <c r="E88" s="183">
        <v>5</v>
      </c>
      <c r="F88" s="183">
        <f>Max!$B$2*C88</f>
        <v>168</v>
      </c>
      <c r="G88" s="188">
        <f>D88*E88</f>
        <v>10</v>
      </c>
      <c r="H88" s="189">
        <f>F88*G88</f>
        <v>1680</v>
      </c>
      <c r="I88" s="188"/>
      <c r="J88" s="189"/>
      <c r="K88" s="188"/>
      <c r="L88" s="190"/>
    </row>
    <row r="89" spans="1:12" ht="12.75" customHeight="1">
      <c r="A89" s="26">
        <v>2</v>
      </c>
      <c r="B89" s="13" t="s">
        <v>107</v>
      </c>
      <c r="C89" s="192">
        <v>0.5</v>
      </c>
      <c r="D89" s="200">
        <v>5</v>
      </c>
      <c r="E89" s="191">
        <v>1</v>
      </c>
      <c r="F89" s="191">
        <f>Max!$B$3*C89</f>
        <v>100</v>
      </c>
      <c r="G89" s="188"/>
      <c r="H89" s="189"/>
      <c r="I89" s="188">
        <f aca="true" t="shared" si="3" ref="I89:I96">D89*E89</f>
        <v>5</v>
      </c>
      <c r="J89" s="189">
        <f aca="true" t="shared" si="4" ref="J89:J96">F89*I89</f>
        <v>500</v>
      </c>
      <c r="K89" s="188"/>
      <c r="L89" s="190"/>
    </row>
    <row r="90" spans="1:12" ht="12.75" customHeight="1">
      <c r="A90" s="26"/>
      <c r="B90" s="13"/>
      <c r="C90" s="192">
        <v>0.6</v>
      </c>
      <c r="D90" s="200">
        <v>4</v>
      </c>
      <c r="E90" s="191">
        <v>1</v>
      </c>
      <c r="F90" s="191">
        <f>Max!$B$3*C90</f>
        <v>120</v>
      </c>
      <c r="G90" s="188"/>
      <c r="H90" s="189"/>
      <c r="I90" s="188">
        <f t="shared" si="3"/>
        <v>4</v>
      </c>
      <c r="J90" s="189">
        <f t="shared" si="4"/>
        <v>480</v>
      </c>
      <c r="K90" s="188"/>
      <c r="L90" s="190"/>
    </row>
    <row r="91" spans="1:12" ht="12.75" customHeight="1">
      <c r="A91" s="26"/>
      <c r="B91" s="13"/>
      <c r="C91" s="192">
        <v>0.7</v>
      </c>
      <c r="D91" s="200">
        <v>3</v>
      </c>
      <c r="E91" s="191">
        <v>2</v>
      </c>
      <c r="F91" s="191">
        <f>Max!$B$3*C91</f>
        <v>140</v>
      </c>
      <c r="G91" s="188"/>
      <c r="H91" s="189"/>
      <c r="I91" s="188">
        <f t="shared" si="3"/>
        <v>6</v>
      </c>
      <c r="J91" s="189">
        <f t="shared" si="4"/>
        <v>840</v>
      </c>
      <c r="K91" s="188"/>
      <c r="L91" s="190"/>
    </row>
    <row r="92" spans="1:12" ht="12.75" customHeight="1">
      <c r="A92" s="26"/>
      <c r="B92" s="13"/>
      <c r="C92" s="192">
        <v>0.8</v>
      </c>
      <c r="D92" s="200">
        <v>2</v>
      </c>
      <c r="E92" s="191">
        <v>2</v>
      </c>
      <c r="F92" s="191">
        <f>Max!$B$3*C92</f>
        <v>160</v>
      </c>
      <c r="G92" s="188"/>
      <c r="H92" s="189"/>
      <c r="I92" s="188">
        <f t="shared" si="3"/>
        <v>4</v>
      </c>
      <c r="J92" s="189">
        <f t="shared" si="4"/>
        <v>640</v>
      </c>
      <c r="K92" s="188"/>
      <c r="L92" s="190"/>
    </row>
    <row r="93" spans="1:12" ht="12.75" customHeight="1">
      <c r="A93" s="26"/>
      <c r="B93" s="13"/>
      <c r="C93" s="192">
        <v>0.85</v>
      </c>
      <c r="D93" s="200">
        <v>1</v>
      </c>
      <c r="E93" s="191">
        <v>2</v>
      </c>
      <c r="F93" s="191">
        <f>Max!$B$3*C93</f>
        <v>170</v>
      </c>
      <c r="G93" s="188"/>
      <c r="H93" s="189"/>
      <c r="I93" s="188">
        <f>D93*E93</f>
        <v>2</v>
      </c>
      <c r="J93" s="189">
        <f>F93*I93</f>
        <v>340</v>
      </c>
      <c r="K93" s="188"/>
      <c r="L93" s="190"/>
    </row>
    <row r="94" spans="1:12" ht="12.75" customHeight="1">
      <c r="A94" s="26"/>
      <c r="B94" s="13"/>
      <c r="C94" s="192">
        <v>0.75</v>
      </c>
      <c r="D94" s="200">
        <v>3</v>
      </c>
      <c r="E94" s="191">
        <v>1</v>
      </c>
      <c r="F94" s="191">
        <f>Max!$B$3*C94</f>
        <v>150</v>
      </c>
      <c r="G94" s="188"/>
      <c r="H94" s="189"/>
      <c r="I94" s="188">
        <f t="shared" si="3"/>
        <v>3</v>
      </c>
      <c r="J94" s="189">
        <f t="shared" si="4"/>
        <v>450</v>
      </c>
      <c r="K94" s="188"/>
      <c r="L94" s="190"/>
    </row>
    <row r="95" spans="1:12" ht="12.75" customHeight="1">
      <c r="A95" s="26"/>
      <c r="B95" s="13"/>
      <c r="C95" s="192">
        <v>0.65</v>
      </c>
      <c r="D95" s="200">
        <v>5</v>
      </c>
      <c r="E95" s="191">
        <v>1</v>
      </c>
      <c r="F95" s="191">
        <f>Max!$B$3*C95</f>
        <v>130</v>
      </c>
      <c r="G95" s="188"/>
      <c r="H95" s="189"/>
      <c r="I95" s="188">
        <f t="shared" si="3"/>
        <v>5</v>
      </c>
      <c r="J95" s="189">
        <f t="shared" si="4"/>
        <v>650</v>
      </c>
      <c r="K95" s="188"/>
      <c r="L95" s="190"/>
    </row>
    <row r="96" spans="1:12" ht="12.75" customHeight="1">
      <c r="A96" s="26"/>
      <c r="B96" s="13"/>
      <c r="C96" s="192">
        <v>0.55</v>
      </c>
      <c r="D96" s="200">
        <v>7</v>
      </c>
      <c r="E96" s="191">
        <v>1</v>
      </c>
      <c r="F96" s="191">
        <f>Max!$B$3*C96</f>
        <v>110.00000000000001</v>
      </c>
      <c r="G96" s="188"/>
      <c r="H96" s="189"/>
      <c r="I96" s="188">
        <f t="shared" si="3"/>
        <v>7</v>
      </c>
      <c r="J96" s="189">
        <f t="shared" si="4"/>
        <v>770.0000000000001</v>
      </c>
      <c r="K96" s="188"/>
      <c r="L96" s="190"/>
    </row>
    <row r="97" spans="1:12" ht="12.75" customHeight="1">
      <c r="A97" s="44">
        <v>3</v>
      </c>
      <c r="B97" s="45" t="s">
        <v>73</v>
      </c>
      <c r="C97" s="47"/>
      <c r="D97" s="46">
        <v>10</v>
      </c>
      <c r="E97" s="48">
        <v>5</v>
      </c>
      <c r="F97" s="48"/>
      <c r="G97" s="188"/>
      <c r="H97" s="189"/>
      <c r="I97" s="188"/>
      <c r="J97" s="189"/>
      <c r="K97" s="188"/>
      <c r="L97" s="190"/>
    </row>
    <row r="98" spans="1:12" ht="12.75" customHeight="1">
      <c r="A98" s="25">
        <v>4</v>
      </c>
      <c r="B98" s="9" t="s">
        <v>4</v>
      </c>
      <c r="C98" s="184">
        <v>0.5</v>
      </c>
      <c r="D98" s="203">
        <v>5</v>
      </c>
      <c r="E98" s="183">
        <v>1</v>
      </c>
      <c r="F98" s="183">
        <f>Max!$B$2*C98</f>
        <v>105</v>
      </c>
      <c r="G98" s="188">
        <f>D98*E98</f>
        <v>5</v>
      </c>
      <c r="H98" s="189">
        <f>F98*G98</f>
        <v>525</v>
      </c>
      <c r="I98" s="188"/>
      <c r="J98" s="189"/>
      <c r="K98" s="188"/>
      <c r="L98" s="190"/>
    </row>
    <row r="99" spans="1:12" ht="12.75" customHeight="1">
      <c r="A99" s="25"/>
      <c r="B99" s="9"/>
      <c r="C99" s="184">
        <v>0.6</v>
      </c>
      <c r="D99" s="203">
        <v>5</v>
      </c>
      <c r="E99" s="183">
        <v>1</v>
      </c>
      <c r="F99" s="183">
        <f>Max!$B$2*C99</f>
        <v>126</v>
      </c>
      <c r="G99" s="188">
        <f>D99*E99</f>
        <v>5</v>
      </c>
      <c r="H99" s="189">
        <f>F99*G99</f>
        <v>630</v>
      </c>
      <c r="I99" s="188"/>
      <c r="J99" s="189"/>
      <c r="K99" s="188"/>
      <c r="L99" s="190"/>
    </row>
    <row r="100" spans="1:12" ht="12.75" customHeight="1">
      <c r="A100" s="25"/>
      <c r="B100" s="9"/>
      <c r="C100" s="184">
        <v>0.7</v>
      </c>
      <c r="D100" s="203">
        <v>4</v>
      </c>
      <c r="E100" s="183">
        <v>4</v>
      </c>
      <c r="F100" s="183">
        <f>Max!$B$2*C100</f>
        <v>147</v>
      </c>
      <c r="G100" s="188">
        <f>D100*E100</f>
        <v>16</v>
      </c>
      <c r="H100" s="189">
        <f>F100*G100</f>
        <v>2352</v>
      </c>
      <c r="I100" s="188"/>
      <c r="J100" s="189"/>
      <c r="K100" s="188"/>
      <c r="L100" s="190"/>
    </row>
    <row r="101" spans="1:12" ht="12.75" customHeight="1">
      <c r="A101" s="50">
        <v>5</v>
      </c>
      <c r="B101" s="51" t="s">
        <v>87</v>
      </c>
      <c r="C101" s="53"/>
      <c r="D101" s="52">
        <v>8</v>
      </c>
      <c r="E101" s="54">
        <v>5</v>
      </c>
      <c r="F101" s="54"/>
      <c r="G101" s="188"/>
      <c r="H101" s="189"/>
      <c r="I101" s="188"/>
      <c r="J101" s="189"/>
      <c r="K101" s="188"/>
      <c r="L101" s="190"/>
    </row>
    <row r="102" spans="1:12" ht="12.75" customHeight="1">
      <c r="A102" s="50">
        <v>6</v>
      </c>
      <c r="B102" s="51" t="s">
        <v>72</v>
      </c>
      <c r="C102" s="53"/>
      <c r="D102" s="52">
        <v>5</v>
      </c>
      <c r="E102" s="54">
        <v>5</v>
      </c>
      <c r="F102" s="54"/>
      <c r="G102" s="188"/>
      <c r="H102" s="189"/>
      <c r="I102" s="188"/>
      <c r="J102" s="189"/>
      <c r="K102" s="188"/>
      <c r="L102" s="190"/>
    </row>
    <row r="103" spans="3:12" ht="12.75" customHeight="1">
      <c r="C103" s="7"/>
      <c r="D103" s="29"/>
      <c r="E103" s="29"/>
      <c r="F103" s="29"/>
      <c r="G103" s="188"/>
      <c r="H103" s="189"/>
      <c r="I103" s="188"/>
      <c r="J103" s="189"/>
      <c r="K103" s="188"/>
      <c r="L103" s="190"/>
    </row>
    <row r="104" spans="3:14" ht="12.75" customHeight="1">
      <c r="C104" s="182"/>
      <c r="D104" s="180"/>
      <c r="E104" s="180"/>
      <c r="F104" s="180"/>
      <c r="G104" s="177">
        <f aca="true" t="shared" si="5" ref="G104:L104">SUM(G53:G103)</f>
        <v>102</v>
      </c>
      <c r="H104" s="178">
        <f t="shared" si="5"/>
        <v>13377</v>
      </c>
      <c r="I104" s="177">
        <f t="shared" si="5"/>
        <v>111</v>
      </c>
      <c r="J104" s="178">
        <f t="shared" si="5"/>
        <v>14530</v>
      </c>
      <c r="K104" s="177">
        <f t="shared" si="5"/>
        <v>52</v>
      </c>
      <c r="L104" s="178">
        <f t="shared" si="5"/>
        <v>7810</v>
      </c>
      <c r="M104" s="176"/>
      <c r="N104" s="176"/>
    </row>
    <row r="105" spans="1:12" ht="12.75" customHeight="1">
      <c r="A105" s="4" t="s">
        <v>17</v>
      </c>
      <c r="B105" s="4"/>
      <c r="C105" s="182"/>
      <c r="D105" s="180"/>
      <c r="E105" s="180"/>
      <c r="F105" s="180"/>
      <c r="G105" s="188"/>
      <c r="H105" s="189"/>
      <c r="I105" s="188"/>
      <c r="J105" s="189"/>
      <c r="K105" s="188"/>
      <c r="L105" s="190"/>
    </row>
    <row r="106" spans="1:12" ht="12.75" customHeight="1">
      <c r="A106" s="4" t="s">
        <v>100</v>
      </c>
      <c r="C106" s="7" t="s">
        <v>8</v>
      </c>
      <c r="D106" s="217" t="s">
        <v>6</v>
      </c>
      <c r="E106" s="217" t="s">
        <v>7</v>
      </c>
      <c r="F106" s="29" t="s">
        <v>9</v>
      </c>
      <c r="G106" s="188"/>
      <c r="H106" s="189"/>
      <c r="I106" s="188"/>
      <c r="J106" s="189"/>
      <c r="K106" s="188"/>
      <c r="L106" s="190"/>
    </row>
    <row r="107" spans="1:12" ht="12.75" customHeight="1">
      <c r="A107" s="25">
        <v>1</v>
      </c>
      <c r="B107" s="9" t="s">
        <v>4</v>
      </c>
      <c r="C107" s="184">
        <v>0.55</v>
      </c>
      <c r="D107" s="203">
        <v>5</v>
      </c>
      <c r="E107" s="183">
        <v>1</v>
      </c>
      <c r="F107" s="183">
        <f>Max!$B$2*C107</f>
        <v>115.50000000000001</v>
      </c>
      <c r="G107" s="188">
        <f>D107*E107</f>
        <v>5</v>
      </c>
      <c r="H107" s="189">
        <f>F107*G107</f>
        <v>577.5000000000001</v>
      </c>
      <c r="I107" s="188"/>
      <c r="J107" s="189"/>
      <c r="K107" s="188"/>
      <c r="L107" s="190"/>
    </row>
    <row r="108" spans="1:12" ht="12.75" customHeight="1">
      <c r="A108" s="25"/>
      <c r="B108" s="9"/>
      <c r="C108" s="184">
        <v>0.65</v>
      </c>
      <c r="D108" s="203">
        <v>4</v>
      </c>
      <c r="E108" s="183">
        <v>1</v>
      </c>
      <c r="F108" s="183">
        <f>Max!$B$2*C108</f>
        <v>136.5</v>
      </c>
      <c r="G108" s="188">
        <f>D108*E108</f>
        <v>4</v>
      </c>
      <c r="H108" s="189">
        <f>F108*G108</f>
        <v>546</v>
      </c>
      <c r="I108" s="188"/>
      <c r="J108" s="189"/>
      <c r="K108" s="188"/>
      <c r="L108" s="190"/>
    </row>
    <row r="109" spans="1:12" ht="12.75" customHeight="1">
      <c r="A109" s="25"/>
      <c r="B109" s="9"/>
      <c r="C109" s="184">
        <v>0.75</v>
      </c>
      <c r="D109" s="203">
        <v>3</v>
      </c>
      <c r="E109" s="183">
        <v>2</v>
      </c>
      <c r="F109" s="183">
        <f>Max!$B$2*C109</f>
        <v>157.5</v>
      </c>
      <c r="G109" s="188">
        <f>D109*E109</f>
        <v>6</v>
      </c>
      <c r="H109" s="189">
        <f>F109*G109</f>
        <v>945</v>
      </c>
      <c r="I109" s="188"/>
      <c r="J109" s="189"/>
      <c r="K109" s="188"/>
      <c r="L109" s="190"/>
    </row>
    <row r="110" spans="1:12" ht="12.75" customHeight="1">
      <c r="A110" s="25"/>
      <c r="B110" s="9"/>
      <c r="C110" s="184">
        <v>0.85</v>
      </c>
      <c r="D110" s="203">
        <v>2</v>
      </c>
      <c r="E110" s="183">
        <v>5</v>
      </c>
      <c r="F110" s="183">
        <f>Max!$B$2*C110</f>
        <v>178.5</v>
      </c>
      <c r="G110" s="188">
        <f>D110*E110</f>
        <v>10</v>
      </c>
      <c r="H110" s="189">
        <f>F110*G110</f>
        <v>1785</v>
      </c>
      <c r="I110" s="188"/>
      <c r="J110" s="189"/>
      <c r="K110" s="188"/>
      <c r="L110" s="190"/>
    </row>
    <row r="111" spans="1:12" ht="12.75" customHeight="1">
      <c r="A111" s="26">
        <v>2</v>
      </c>
      <c r="B111" s="13" t="s">
        <v>107</v>
      </c>
      <c r="C111" s="192">
        <v>0.5</v>
      </c>
      <c r="D111" s="200">
        <v>5</v>
      </c>
      <c r="E111" s="191">
        <v>1</v>
      </c>
      <c r="F111" s="191">
        <f>Max!$B$3*C111</f>
        <v>100</v>
      </c>
      <c r="G111" s="188"/>
      <c r="H111" s="189"/>
      <c r="I111" s="188">
        <f>D111*E111</f>
        <v>5</v>
      </c>
      <c r="J111" s="189">
        <f>F111*I111</f>
        <v>500</v>
      </c>
      <c r="K111" s="188"/>
      <c r="L111" s="190"/>
    </row>
    <row r="112" spans="1:12" ht="12.75" customHeight="1">
      <c r="A112" s="26"/>
      <c r="B112" s="13"/>
      <c r="C112" s="192">
        <v>0.6</v>
      </c>
      <c r="D112" s="200">
        <v>4</v>
      </c>
      <c r="E112" s="191">
        <v>1</v>
      </c>
      <c r="F112" s="191">
        <f>Max!$B$3*C112</f>
        <v>120</v>
      </c>
      <c r="G112" s="188"/>
      <c r="H112" s="189"/>
      <c r="I112" s="188">
        <f>D112*E112</f>
        <v>4</v>
      </c>
      <c r="J112" s="189">
        <f>F112*I112</f>
        <v>480</v>
      </c>
      <c r="K112" s="188"/>
      <c r="L112" s="190"/>
    </row>
    <row r="113" spans="1:12" ht="12.75" customHeight="1">
      <c r="A113" s="26"/>
      <c r="B113" s="13"/>
      <c r="C113" s="192">
        <v>0.7</v>
      </c>
      <c r="D113" s="200">
        <v>3</v>
      </c>
      <c r="E113" s="191">
        <v>2</v>
      </c>
      <c r="F113" s="191">
        <f>Max!$B$3*C113</f>
        <v>140</v>
      </c>
      <c r="G113" s="188"/>
      <c r="H113" s="189"/>
      <c r="I113" s="188">
        <f>D113*E113</f>
        <v>6</v>
      </c>
      <c r="J113" s="189">
        <f>F113*I113</f>
        <v>840</v>
      </c>
      <c r="K113" s="188"/>
      <c r="L113" s="190"/>
    </row>
    <row r="114" spans="1:12" ht="12.75" customHeight="1">
      <c r="A114" s="26"/>
      <c r="B114" s="13"/>
      <c r="C114" s="192">
        <v>0.8</v>
      </c>
      <c r="D114" s="200">
        <v>3</v>
      </c>
      <c r="E114" s="191">
        <v>6</v>
      </c>
      <c r="F114" s="191">
        <f>Max!$B$3*C114</f>
        <v>160</v>
      </c>
      <c r="G114" s="188"/>
      <c r="H114" s="189"/>
      <c r="I114" s="188">
        <f>D114*E114</f>
        <v>18</v>
      </c>
      <c r="J114" s="189">
        <f>F114*I114</f>
        <v>2880</v>
      </c>
      <c r="K114" s="188"/>
      <c r="L114" s="190"/>
    </row>
    <row r="115" spans="1:12" ht="12.75" customHeight="1">
      <c r="A115" s="44">
        <v>3</v>
      </c>
      <c r="B115" s="45" t="s">
        <v>73</v>
      </c>
      <c r="C115" s="47"/>
      <c r="D115" s="202">
        <v>10</v>
      </c>
      <c r="E115" s="193">
        <v>5</v>
      </c>
      <c r="F115" s="48"/>
      <c r="G115" s="188"/>
      <c r="H115" s="189"/>
      <c r="I115" s="188"/>
      <c r="J115" s="189"/>
      <c r="K115" s="188"/>
      <c r="L115" s="190"/>
    </row>
    <row r="116" spans="1:12" ht="12.75" customHeight="1">
      <c r="A116" s="44">
        <v>4</v>
      </c>
      <c r="B116" s="45" t="s">
        <v>129</v>
      </c>
      <c r="C116" s="47"/>
      <c r="D116" s="202">
        <v>10</v>
      </c>
      <c r="E116" s="193">
        <v>5</v>
      </c>
      <c r="F116" s="48"/>
      <c r="G116" s="188"/>
      <c r="H116" s="189"/>
      <c r="I116" s="188"/>
      <c r="J116" s="189"/>
      <c r="K116" s="188"/>
      <c r="L116" s="190"/>
    </row>
    <row r="117" spans="1:12" ht="12.75" customHeight="1">
      <c r="A117" s="50">
        <v>5</v>
      </c>
      <c r="B117" s="51" t="s">
        <v>130</v>
      </c>
      <c r="C117" s="53"/>
      <c r="D117" s="52">
        <v>5</v>
      </c>
      <c r="E117" s="54">
        <v>5</v>
      </c>
      <c r="F117" s="54"/>
      <c r="G117" s="188"/>
      <c r="H117" s="189"/>
      <c r="I117" s="188"/>
      <c r="J117" s="189"/>
      <c r="K117" s="188"/>
      <c r="L117" s="190"/>
    </row>
    <row r="118" spans="1:12" ht="12.75" customHeight="1">
      <c r="A118" s="50">
        <v>6</v>
      </c>
      <c r="B118" s="51" t="s">
        <v>75</v>
      </c>
      <c r="C118" s="53"/>
      <c r="D118" s="52">
        <v>5</v>
      </c>
      <c r="E118" s="54">
        <v>5</v>
      </c>
      <c r="F118" s="54"/>
      <c r="G118" s="188"/>
      <c r="H118" s="189"/>
      <c r="I118" s="188"/>
      <c r="J118" s="189"/>
      <c r="K118" s="188"/>
      <c r="L118" s="190"/>
    </row>
    <row r="119" spans="3:12" ht="12.75" customHeight="1">
      <c r="C119" s="182"/>
      <c r="D119" s="180"/>
      <c r="E119" s="180"/>
      <c r="F119" s="180"/>
      <c r="G119" s="188"/>
      <c r="H119" s="189"/>
      <c r="I119" s="188"/>
      <c r="J119" s="189"/>
      <c r="K119" s="188"/>
      <c r="L119" s="190"/>
    </row>
    <row r="120" spans="1:12" ht="12.75" customHeight="1">
      <c r="A120" s="4" t="s">
        <v>101</v>
      </c>
      <c r="C120" s="7" t="s">
        <v>8</v>
      </c>
      <c r="D120" s="217" t="s">
        <v>6</v>
      </c>
      <c r="E120" s="217" t="s">
        <v>7</v>
      </c>
      <c r="F120" s="29" t="s">
        <v>9</v>
      </c>
      <c r="G120" s="188"/>
      <c r="H120" s="189"/>
      <c r="I120" s="188"/>
      <c r="J120" s="189"/>
      <c r="K120" s="188"/>
      <c r="L120" s="190"/>
    </row>
    <row r="121" spans="1:12" ht="12.75" customHeight="1">
      <c r="A121" s="28">
        <v>1</v>
      </c>
      <c r="B121" s="21" t="s">
        <v>83</v>
      </c>
      <c r="C121" s="196">
        <v>0.5</v>
      </c>
      <c r="D121" s="201">
        <v>3</v>
      </c>
      <c r="E121" s="195">
        <v>2</v>
      </c>
      <c r="F121" s="195">
        <f>Max!$B$4*C121</f>
        <v>110</v>
      </c>
      <c r="G121" s="188"/>
      <c r="H121" s="189"/>
      <c r="I121" s="188"/>
      <c r="J121" s="189"/>
      <c r="K121" s="188">
        <f>D121*E121</f>
        <v>6</v>
      </c>
      <c r="L121" s="190">
        <f>F121*K121</f>
        <v>660</v>
      </c>
    </row>
    <row r="122" spans="1:12" ht="12.75" customHeight="1">
      <c r="A122" s="28"/>
      <c r="B122" s="21"/>
      <c r="C122" s="196">
        <v>0.6</v>
      </c>
      <c r="D122" s="201">
        <v>3</v>
      </c>
      <c r="E122" s="195">
        <v>2</v>
      </c>
      <c r="F122" s="195">
        <f>Max!$B$4*C122</f>
        <v>132</v>
      </c>
      <c r="G122" s="188"/>
      <c r="H122" s="189"/>
      <c r="I122" s="188"/>
      <c r="J122" s="189"/>
      <c r="K122" s="188">
        <f>D122*E122</f>
        <v>6</v>
      </c>
      <c r="L122" s="190">
        <f>F122*K122</f>
        <v>792</v>
      </c>
    </row>
    <row r="123" spans="1:12" ht="12.75" customHeight="1">
      <c r="A123" s="28"/>
      <c r="B123" s="21"/>
      <c r="C123" s="196">
        <v>0.65</v>
      </c>
      <c r="D123" s="201">
        <v>2</v>
      </c>
      <c r="E123" s="195">
        <v>4</v>
      </c>
      <c r="F123" s="195">
        <f>Max!$B$4*C123</f>
        <v>143</v>
      </c>
      <c r="G123" s="188"/>
      <c r="H123" s="189"/>
      <c r="I123" s="188"/>
      <c r="J123" s="189"/>
      <c r="K123" s="188">
        <f>D123*E123</f>
        <v>8</v>
      </c>
      <c r="L123" s="190">
        <f>F123*K123</f>
        <v>1144</v>
      </c>
    </row>
    <row r="124" spans="1:12" ht="12.75" customHeight="1">
      <c r="A124" s="26">
        <v>2</v>
      </c>
      <c r="B124" s="13" t="s">
        <v>107</v>
      </c>
      <c r="C124" s="192">
        <v>0.5</v>
      </c>
      <c r="D124" s="200">
        <v>5</v>
      </c>
      <c r="E124" s="191">
        <v>1</v>
      </c>
      <c r="F124" s="191">
        <f>Max!$B$3*C124</f>
        <v>100</v>
      </c>
      <c r="G124" s="188"/>
      <c r="H124" s="189"/>
      <c r="I124" s="188">
        <f aca="true" t="shared" si="6" ref="I124:I129">D124*E124</f>
        <v>5</v>
      </c>
      <c r="J124" s="189">
        <f aca="true" t="shared" si="7" ref="J124:J129">F124*I124</f>
        <v>500</v>
      </c>
      <c r="K124" s="188"/>
      <c r="L124" s="190"/>
    </row>
    <row r="125" spans="1:12" ht="12.75" customHeight="1">
      <c r="A125" s="26"/>
      <c r="B125" s="13"/>
      <c r="C125" s="192">
        <v>0.6</v>
      </c>
      <c r="D125" s="200">
        <v>4</v>
      </c>
      <c r="E125" s="191">
        <v>1</v>
      </c>
      <c r="F125" s="191">
        <f>Max!$B$3*C125</f>
        <v>120</v>
      </c>
      <c r="G125" s="188"/>
      <c r="H125" s="189"/>
      <c r="I125" s="188">
        <f t="shared" si="6"/>
        <v>4</v>
      </c>
      <c r="J125" s="189">
        <f t="shared" si="7"/>
        <v>480</v>
      </c>
      <c r="K125" s="188"/>
      <c r="L125" s="190"/>
    </row>
    <row r="126" spans="1:12" ht="12.75" customHeight="1">
      <c r="A126" s="26"/>
      <c r="B126" s="13"/>
      <c r="C126" s="192">
        <v>0.7</v>
      </c>
      <c r="D126" s="200">
        <v>3</v>
      </c>
      <c r="E126" s="191">
        <v>2</v>
      </c>
      <c r="F126" s="191">
        <f>Max!$B$3*C126</f>
        <v>140</v>
      </c>
      <c r="G126" s="188"/>
      <c r="H126" s="189"/>
      <c r="I126" s="188">
        <f t="shared" si="6"/>
        <v>6</v>
      </c>
      <c r="J126" s="189">
        <f t="shared" si="7"/>
        <v>840</v>
      </c>
      <c r="K126" s="188"/>
      <c r="L126" s="190"/>
    </row>
    <row r="127" spans="1:12" ht="12.75" customHeight="1">
      <c r="A127" s="26"/>
      <c r="B127" s="13"/>
      <c r="C127" s="192">
        <v>0.8</v>
      </c>
      <c r="D127" s="200">
        <v>3</v>
      </c>
      <c r="E127" s="191">
        <v>2</v>
      </c>
      <c r="F127" s="191">
        <f>Max!$B$3*C127</f>
        <v>160</v>
      </c>
      <c r="G127" s="188"/>
      <c r="H127" s="189"/>
      <c r="I127" s="188">
        <f t="shared" si="6"/>
        <v>6</v>
      </c>
      <c r="J127" s="189">
        <f t="shared" si="7"/>
        <v>960</v>
      </c>
      <c r="K127" s="188"/>
      <c r="L127" s="190"/>
    </row>
    <row r="128" spans="1:12" ht="12.75" customHeight="1">
      <c r="A128" s="26"/>
      <c r="B128" s="13"/>
      <c r="C128" s="192">
        <v>0.85</v>
      </c>
      <c r="D128" s="200">
        <v>2</v>
      </c>
      <c r="E128" s="191">
        <v>2</v>
      </c>
      <c r="F128" s="191">
        <f>Max!$B$3*C128</f>
        <v>170</v>
      </c>
      <c r="G128" s="188"/>
      <c r="H128" s="189"/>
      <c r="I128" s="188">
        <f t="shared" si="6"/>
        <v>4</v>
      </c>
      <c r="J128" s="189">
        <f t="shared" si="7"/>
        <v>680</v>
      </c>
      <c r="K128" s="188"/>
      <c r="L128" s="190"/>
    </row>
    <row r="129" spans="1:12" ht="12.75" customHeight="1">
      <c r="A129" s="26"/>
      <c r="B129" s="13"/>
      <c r="C129" s="192">
        <v>0.8</v>
      </c>
      <c r="D129" s="200">
        <v>3</v>
      </c>
      <c r="E129" s="191">
        <v>2</v>
      </c>
      <c r="F129" s="191">
        <f>Max!$B$3*C129</f>
        <v>160</v>
      </c>
      <c r="G129" s="188"/>
      <c r="H129" s="189"/>
      <c r="I129" s="188">
        <f t="shared" si="6"/>
        <v>6</v>
      </c>
      <c r="J129" s="189">
        <f t="shared" si="7"/>
        <v>960</v>
      </c>
      <c r="K129" s="188"/>
      <c r="L129" s="190"/>
    </row>
    <row r="130" spans="1:12" ht="12.75" customHeight="1">
      <c r="A130" s="27">
        <v>3</v>
      </c>
      <c r="B130" s="17" t="s">
        <v>73</v>
      </c>
      <c r="C130" s="194"/>
      <c r="D130" s="193">
        <v>10</v>
      </c>
      <c r="E130" s="193">
        <v>5</v>
      </c>
      <c r="F130" s="193"/>
      <c r="G130" s="188"/>
      <c r="H130" s="189"/>
      <c r="I130" s="188"/>
      <c r="J130" s="189"/>
      <c r="K130" s="188"/>
      <c r="L130" s="190"/>
    </row>
    <row r="131" spans="1:12" ht="12.75" customHeight="1">
      <c r="A131" s="28">
        <v>4</v>
      </c>
      <c r="B131" s="21" t="s">
        <v>69</v>
      </c>
      <c r="C131" s="196">
        <v>0.6</v>
      </c>
      <c r="D131" s="201">
        <v>4</v>
      </c>
      <c r="E131" s="195">
        <v>1</v>
      </c>
      <c r="F131" s="195">
        <f>Max!$B$4*C131</f>
        <v>132</v>
      </c>
      <c r="G131" s="188"/>
      <c r="H131" s="189"/>
      <c r="I131" s="188"/>
      <c r="J131" s="189"/>
      <c r="K131" s="188">
        <f>D131*E131</f>
        <v>4</v>
      </c>
      <c r="L131" s="190">
        <f>F131*K131</f>
        <v>528</v>
      </c>
    </row>
    <row r="132" spans="1:12" ht="12.75" customHeight="1">
      <c r="A132" s="28"/>
      <c r="B132" s="21"/>
      <c r="C132" s="196">
        <v>0.7</v>
      </c>
      <c r="D132" s="201">
        <v>4</v>
      </c>
      <c r="E132" s="195">
        <v>1</v>
      </c>
      <c r="F132" s="195">
        <f>Max!$B$4*C132</f>
        <v>154</v>
      </c>
      <c r="G132" s="188"/>
      <c r="H132" s="189"/>
      <c r="I132" s="188"/>
      <c r="J132" s="189"/>
      <c r="K132" s="188">
        <f>D132*E132</f>
        <v>4</v>
      </c>
      <c r="L132" s="190">
        <f>F132*K132</f>
        <v>616</v>
      </c>
    </row>
    <row r="133" spans="1:12" ht="12.75" customHeight="1">
      <c r="A133" s="28"/>
      <c r="B133" s="21"/>
      <c r="C133" s="196">
        <v>0.8</v>
      </c>
      <c r="D133" s="201">
        <v>3</v>
      </c>
      <c r="E133" s="195">
        <v>2</v>
      </c>
      <c r="F133" s="195">
        <f>Max!$B$4*C133</f>
        <v>176</v>
      </c>
      <c r="G133" s="188"/>
      <c r="H133" s="189"/>
      <c r="I133" s="188"/>
      <c r="J133" s="189"/>
      <c r="K133" s="188">
        <f>D133*E133</f>
        <v>6</v>
      </c>
      <c r="L133" s="190">
        <f>F133*K133</f>
        <v>1056</v>
      </c>
    </row>
    <row r="134" spans="1:12" ht="12.75" customHeight="1">
      <c r="A134" s="28"/>
      <c r="B134" s="21"/>
      <c r="C134" s="196">
        <v>0.9</v>
      </c>
      <c r="D134" s="201">
        <v>2</v>
      </c>
      <c r="E134" s="195">
        <v>3</v>
      </c>
      <c r="F134" s="195">
        <f>Max!$B$4*C134</f>
        <v>198</v>
      </c>
      <c r="G134" s="188"/>
      <c r="H134" s="189"/>
      <c r="I134" s="188"/>
      <c r="J134" s="189"/>
      <c r="K134" s="188">
        <f>D134*E134</f>
        <v>6</v>
      </c>
      <c r="L134" s="190">
        <f>F134*K134</f>
        <v>1188</v>
      </c>
    </row>
    <row r="135" spans="1:12" ht="12.75" customHeight="1">
      <c r="A135" s="27">
        <v>5</v>
      </c>
      <c r="B135" s="17" t="s">
        <v>70</v>
      </c>
      <c r="C135" s="194"/>
      <c r="D135" s="202">
        <v>5</v>
      </c>
      <c r="E135" s="193">
        <v>5</v>
      </c>
      <c r="F135" s="199"/>
      <c r="G135" s="188"/>
      <c r="H135" s="189"/>
      <c r="I135" s="188"/>
      <c r="J135" s="189"/>
      <c r="K135" s="188"/>
      <c r="L135" s="190"/>
    </row>
    <row r="136" spans="1:12" ht="12.75" customHeight="1">
      <c r="A136" s="27">
        <v>6</v>
      </c>
      <c r="B136" s="17" t="s">
        <v>10</v>
      </c>
      <c r="C136" s="194"/>
      <c r="D136" s="202">
        <v>10</v>
      </c>
      <c r="E136" s="193">
        <v>4</v>
      </c>
      <c r="F136" s="199"/>
      <c r="G136" s="188"/>
      <c r="H136" s="189"/>
      <c r="I136" s="188"/>
      <c r="J136" s="189"/>
      <c r="K136" s="188"/>
      <c r="L136" s="190"/>
    </row>
    <row r="137" spans="3:12" ht="12.75" customHeight="1">
      <c r="C137" s="182"/>
      <c r="D137" s="180"/>
      <c r="E137" s="180"/>
      <c r="F137" s="180"/>
      <c r="G137" s="188"/>
      <c r="H137" s="189"/>
      <c r="I137" s="188"/>
      <c r="J137" s="189"/>
      <c r="K137" s="188"/>
      <c r="L137" s="190"/>
    </row>
    <row r="138" spans="1:12" ht="12.75" customHeight="1">
      <c r="A138" s="4" t="s">
        <v>102</v>
      </c>
      <c r="C138" s="7" t="s">
        <v>8</v>
      </c>
      <c r="D138" s="217" t="s">
        <v>6</v>
      </c>
      <c r="E138" s="217" t="s">
        <v>7</v>
      </c>
      <c r="F138" s="29" t="s">
        <v>9</v>
      </c>
      <c r="G138" s="188"/>
      <c r="H138" s="189"/>
      <c r="I138" s="188"/>
      <c r="J138" s="189"/>
      <c r="K138" s="188"/>
      <c r="L138" s="190"/>
    </row>
    <row r="139" spans="1:12" ht="12.75" customHeight="1">
      <c r="A139" s="25">
        <v>1</v>
      </c>
      <c r="B139" s="9" t="s">
        <v>4</v>
      </c>
      <c r="C139" s="184">
        <v>0.5</v>
      </c>
      <c r="D139" s="203">
        <v>5</v>
      </c>
      <c r="E139" s="183">
        <v>1</v>
      </c>
      <c r="F139" s="183">
        <f>Max!$B$2*C139</f>
        <v>105</v>
      </c>
      <c r="G139" s="188">
        <f>D139*E139</f>
        <v>5</v>
      </c>
      <c r="H139" s="189">
        <f>F139*G139</f>
        <v>525</v>
      </c>
      <c r="I139" s="188"/>
      <c r="J139" s="189"/>
      <c r="K139" s="188"/>
      <c r="L139" s="190"/>
    </row>
    <row r="140" spans="1:12" ht="12.75" customHeight="1">
      <c r="A140" s="25"/>
      <c r="B140" s="9"/>
      <c r="C140" s="184">
        <v>0.6</v>
      </c>
      <c r="D140" s="203">
        <v>4</v>
      </c>
      <c r="E140" s="183">
        <v>1</v>
      </c>
      <c r="F140" s="183">
        <f>Max!$B$2*C140</f>
        <v>126</v>
      </c>
      <c r="G140" s="188">
        <f>D140*E140</f>
        <v>4</v>
      </c>
      <c r="H140" s="189">
        <f>F140*G140</f>
        <v>504</v>
      </c>
      <c r="I140" s="188"/>
      <c r="J140" s="189"/>
      <c r="K140" s="188"/>
      <c r="L140" s="190"/>
    </row>
    <row r="141" spans="1:12" ht="12.75" customHeight="1">
      <c r="A141" s="25"/>
      <c r="B141" s="9"/>
      <c r="C141" s="184">
        <v>0.7</v>
      </c>
      <c r="D141" s="203">
        <v>3</v>
      </c>
      <c r="E141" s="183">
        <v>2</v>
      </c>
      <c r="F141" s="183">
        <f>Max!$B$2*C141</f>
        <v>147</v>
      </c>
      <c r="G141" s="188">
        <f>D141*E141</f>
        <v>6</v>
      </c>
      <c r="H141" s="189">
        <f>F141*G141</f>
        <v>882</v>
      </c>
      <c r="I141" s="188"/>
      <c r="J141" s="189"/>
      <c r="K141" s="188"/>
      <c r="L141" s="190"/>
    </row>
    <row r="142" spans="1:12" ht="12.75" customHeight="1">
      <c r="A142" s="25"/>
      <c r="B142" s="9"/>
      <c r="C142" s="184">
        <v>0.8</v>
      </c>
      <c r="D142" s="203">
        <v>3</v>
      </c>
      <c r="E142" s="183">
        <v>6</v>
      </c>
      <c r="F142" s="183">
        <f>Max!$B$2*C142</f>
        <v>168</v>
      </c>
      <c r="G142" s="188">
        <f>D142*E142</f>
        <v>18</v>
      </c>
      <c r="H142" s="189">
        <f>F142*G142</f>
        <v>3024</v>
      </c>
      <c r="I142" s="188"/>
      <c r="J142" s="189"/>
      <c r="K142" s="188"/>
      <c r="L142" s="190"/>
    </row>
    <row r="143" spans="1:12" ht="12.75" customHeight="1">
      <c r="A143" s="26">
        <v>2</v>
      </c>
      <c r="B143" s="13" t="s">
        <v>107</v>
      </c>
      <c r="C143" s="192">
        <v>0.5</v>
      </c>
      <c r="D143" s="200">
        <v>5</v>
      </c>
      <c r="E143" s="191">
        <v>1</v>
      </c>
      <c r="F143" s="191">
        <f>Max!$B$3*C143</f>
        <v>100</v>
      </c>
      <c r="G143" s="188"/>
      <c r="H143" s="189"/>
      <c r="I143" s="188">
        <f>D143*E143</f>
        <v>5</v>
      </c>
      <c r="J143" s="189">
        <f>F143*I143</f>
        <v>500</v>
      </c>
      <c r="K143" s="188"/>
      <c r="L143" s="190"/>
    </row>
    <row r="144" spans="1:12" ht="12.75" customHeight="1">
      <c r="A144" s="26"/>
      <c r="B144" s="13"/>
      <c r="C144" s="192">
        <v>0.6</v>
      </c>
      <c r="D144" s="200">
        <v>4</v>
      </c>
      <c r="E144" s="191">
        <v>1</v>
      </c>
      <c r="F144" s="191">
        <f>Max!$B$3*C144</f>
        <v>120</v>
      </c>
      <c r="G144" s="188"/>
      <c r="H144" s="189"/>
      <c r="I144" s="188">
        <f>D144*E144</f>
        <v>4</v>
      </c>
      <c r="J144" s="189">
        <f>F144*I144</f>
        <v>480</v>
      </c>
      <c r="K144" s="188"/>
      <c r="L144" s="190"/>
    </row>
    <row r="145" spans="1:12" ht="12.75" customHeight="1">
      <c r="A145" s="26"/>
      <c r="B145" s="13"/>
      <c r="C145" s="192">
        <v>0.7</v>
      </c>
      <c r="D145" s="200">
        <v>3</v>
      </c>
      <c r="E145" s="191">
        <v>2</v>
      </c>
      <c r="F145" s="191">
        <f>Max!$B$3*C145</f>
        <v>140</v>
      </c>
      <c r="G145" s="188"/>
      <c r="H145" s="189"/>
      <c r="I145" s="188">
        <f>D145*E145</f>
        <v>6</v>
      </c>
      <c r="J145" s="189">
        <f>F145*I145</f>
        <v>840</v>
      </c>
      <c r="K145" s="188"/>
      <c r="L145" s="190"/>
    </row>
    <row r="146" spans="1:12" ht="12.75" customHeight="1">
      <c r="A146" s="26"/>
      <c r="B146" s="13"/>
      <c r="C146" s="192">
        <v>0.8</v>
      </c>
      <c r="D146" s="200">
        <v>3</v>
      </c>
      <c r="E146" s="191">
        <v>7</v>
      </c>
      <c r="F146" s="191">
        <f>Max!$B$3*C146</f>
        <v>160</v>
      </c>
      <c r="G146" s="188"/>
      <c r="H146" s="189"/>
      <c r="I146" s="188">
        <f>D146*E146</f>
        <v>21</v>
      </c>
      <c r="J146" s="189">
        <f>F146*I146</f>
        <v>3360</v>
      </c>
      <c r="K146" s="188"/>
      <c r="L146" s="190"/>
    </row>
    <row r="147" spans="1:12" ht="12.75" customHeight="1">
      <c r="A147" s="27">
        <v>3</v>
      </c>
      <c r="B147" s="17" t="s">
        <v>73</v>
      </c>
      <c r="C147" s="194"/>
      <c r="D147" s="202">
        <v>10</v>
      </c>
      <c r="E147" s="193">
        <v>5</v>
      </c>
      <c r="F147" s="193"/>
      <c r="G147" s="188"/>
      <c r="H147" s="189"/>
      <c r="I147" s="188"/>
      <c r="J147" s="189"/>
      <c r="K147" s="188"/>
      <c r="L147" s="190"/>
    </row>
    <row r="148" spans="1:12" ht="12.75" customHeight="1">
      <c r="A148" s="27">
        <v>4</v>
      </c>
      <c r="B148" s="17" t="s">
        <v>84</v>
      </c>
      <c r="C148" s="194"/>
      <c r="D148" s="202">
        <v>4</v>
      </c>
      <c r="E148" s="193">
        <v>5</v>
      </c>
      <c r="F148" s="193"/>
      <c r="G148" s="188"/>
      <c r="H148" s="189"/>
      <c r="I148" s="188"/>
      <c r="J148" s="189"/>
      <c r="K148" s="188"/>
      <c r="L148" s="190"/>
    </row>
    <row r="149" spans="1:12" ht="12.75" customHeight="1">
      <c r="A149" s="50">
        <v>5</v>
      </c>
      <c r="B149" s="51" t="s">
        <v>131</v>
      </c>
      <c r="C149" s="53"/>
      <c r="D149" s="52">
        <v>8</v>
      </c>
      <c r="E149" s="54">
        <v>5</v>
      </c>
      <c r="F149" s="54"/>
      <c r="G149" s="188"/>
      <c r="H149" s="189"/>
      <c r="I149" s="188"/>
      <c r="J149" s="189"/>
      <c r="K149" s="188"/>
      <c r="L149" s="190"/>
    </row>
    <row r="150" spans="1:12" ht="12.75" customHeight="1">
      <c r="A150" s="50">
        <v>6</v>
      </c>
      <c r="B150" s="51" t="s">
        <v>88</v>
      </c>
      <c r="C150" s="53"/>
      <c r="D150" s="52">
        <v>5</v>
      </c>
      <c r="E150" s="54">
        <v>5</v>
      </c>
      <c r="F150" s="54"/>
      <c r="G150" s="188"/>
      <c r="H150" s="189"/>
      <c r="I150" s="188"/>
      <c r="J150" s="189"/>
      <c r="K150" s="188"/>
      <c r="L150" s="190"/>
    </row>
    <row r="151" spans="3:12" ht="12.75" customHeight="1">
      <c r="C151" s="7"/>
      <c r="D151" s="29"/>
      <c r="E151" s="29"/>
      <c r="F151" s="29"/>
      <c r="G151" s="188"/>
      <c r="H151" s="189"/>
      <c r="I151" s="188"/>
      <c r="J151" s="189"/>
      <c r="K151" s="188"/>
      <c r="L151" s="190"/>
    </row>
    <row r="152" spans="3:14" ht="12.75" customHeight="1">
      <c r="C152" s="182"/>
      <c r="D152" s="180"/>
      <c r="E152" s="180"/>
      <c r="F152" s="180"/>
      <c r="G152" s="177">
        <f aca="true" t="shared" si="8" ref="G152:L152">SUM(G107:G151)</f>
        <v>58</v>
      </c>
      <c r="H152" s="178">
        <f t="shared" si="8"/>
        <v>8788.5</v>
      </c>
      <c r="I152" s="177">
        <f t="shared" si="8"/>
        <v>100</v>
      </c>
      <c r="J152" s="178">
        <f t="shared" si="8"/>
        <v>14300</v>
      </c>
      <c r="K152" s="177">
        <f t="shared" si="8"/>
        <v>40</v>
      </c>
      <c r="L152" s="178">
        <f t="shared" si="8"/>
        <v>5984</v>
      </c>
      <c r="M152" s="176"/>
      <c r="N152" s="176"/>
    </row>
    <row r="153" spans="1:12" ht="12.75" customHeight="1">
      <c r="A153" s="4" t="s">
        <v>15</v>
      </c>
      <c r="B153" s="4"/>
      <c r="C153" s="182"/>
      <c r="D153" s="180"/>
      <c r="E153" s="180"/>
      <c r="F153" s="180"/>
      <c r="G153" s="188"/>
      <c r="H153" s="189"/>
      <c r="I153" s="188"/>
      <c r="J153" s="189"/>
      <c r="K153" s="188"/>
      <c r="L153" s="190"/>
    </row>
    <row r="154" spans="1:12" ht="12.75" customHeight="1">
      <c r="A154" s="4" t="s">
        <v>100</v>
      </c>
      <c r="C154" s="7" t="s">
        <v>8</v>
      </c>
      <c r="D154" s="217" t="s">
        <v>6</v>
      </c>
      <c r="E154" s="217" t="s">
        <v>7</v>
      </c>
      <c r="F154" s="29" t="s">
        <v>9</v>
      </c>
      <c r="G154" s="188"/>
      <c r="H154" s="189"/>
      <c r="I154" s="188"/>
      <c r="J154" s="189"/>
      <c r="K154" s="188"/>
      <c r="L154" s="190"/>
    </row>
    <row r="155" spans="1:12" ht="12.75" customHeight="1">
      <c r="A155" s="25">
        <v>1</v>
      </c>
      <c r="B155" s="9" t="s">
        <v>4</v>
      </c>
      <c r="C155" s="184">
        <v>0.5</v>
      </c>
      <c r="D155" s="203">
        <v>5</v>
      </c>
      <c r="E155" s="183">
        <v>1</v>
      </c>
      <c r="F155" s="183">
        <f>Max!$B$2*C155</f>
        <v>105</v>
      </c>
      <c r="G155" s="188">
        <f>D155*E155</f>
        <v>5</v>
      </c>
      <c r="H155" s="189">
        <f>F155*G155</f>
        <v>525</v>
      </c>
      <c r="I155" s="188"/>
      <c r="J155" s="189"/>
      <c r="K155" s="188"/>
      <c r="L155" s="190"/>
    </row>
    <row r="156" spans="1:12" ht="12.75" customHeight="1">
      <c r="A156" s="25"/>
      <c r="B156" s="9"/>
      <c r="C156" s="184">
        <v>0.6</v>
      </c>
      <c r="D156" s="203">
        <v>4</v>
      </c>
      <c r="E156" s="183">
        <v>1</v>
      </c>
      <c r="F156" s="183">
        <f>Max!$B$2*C156</f>
        <v>126</v>
      </c>
      <c r="G156" s="188">
        <f>D156*E156</f>
        <v>4</v>
      </c>
      <c r="H156" s="189">
        <f>F156*G156</f>
        <v>504</v>
      </c>
      <c r="I156" s="188"/>
      <c r="J156" s="189"/>
      <c r="K156" s="188"/>
      <c r="L156" s="190"/>
    </row>
    <row r="157" spans="1:12" ht="12.75" customHeight="1">
      <c r="A157" s="25"/>
      <c r="B157" s="9"/>
      <c r="C157" s="184">
        <v>0.7</v>
      </c>
      <c r="D157" s="203">
        <v>3</v>
      </c>
      <c r="E157" s="183">
        <v>2</v>
      </c>
      <c r="F157" s="183">
        <f>Max!$B$2*C157</f>
        <v>147</v>
      </c>
      <c r="G157" s="188">
        <f>D157*E157</f>
        <v>6</v>
      </c>
      <c r="H157" s="189">
        <f>F157*G157</f>
        <v>882</v>
      </c>
      <c r="I157" s="188"/>
      <c r="J157" s="189"/>
      <c r="K157" s="188"/>
      <c r="L157" s="190"/>
    </row>
    <row r="158" spans="1:12" ht="12.75" customHeight="1">
      <c r="A158" s="25"/>
      <c r="B158" s="9"/>
      <c r="C158" s="184">
        <v>0.8</v>
      </c>
      <c r="D158" s="203">
        <v>3</v>
      </c>
      <c r="E158" s="183">
        <v>5</v>
      </c>
      <c r="F158" s="183">
        <f>Max!$B$2*C158</f>
        <v>168</v>
      </c>
      <c r="G158" s="188">
        <f>D158*E158</f>
        <v>15</v>
      </c>
      <c r="H158" s="189">
        <f>F158*G158</f>
        <v>2520</v>
      </c>
      <c r="I158" s="188"/>
      <c r="J158" s="189"/>
      <c r="K158" s="188"/>
      <c r="L158" s="190"/>
    </row>
    <row r="159" spans="1:12" ht="12.75" customHeight="1">
      <c r="A159" s="26">
        <v>2</v>
      </c>
      <c r="B159" s="13" t="s">
        <v>107</v>
      </c>
      <c r="C159" s="192">
        <v>0.55</v>
      </c>
      <c r="D159" s="200">
        <v>5</v>
      </c>
      <c r="E159" s="191">
        <v>1</v>
      </c>
      <c r="F159" s="191">
        <f>Max!$B$3*C159</f>
        <v>110.00000000000001</v>
      </c>
      <c r="G159" s="188"/>
      <c r="H159" s="189"/>
      <c r="I159" s="188">
        <f>D159*E159</f>
        <v>5</v>
      </c>
      <c r="J159" s="189">
        <f>F159*I159</f>
        <v>550.0000000000001</v>
      </c>
      <c r="K159" s="188"/>
      <c r="L159" s="190"/>
    </row>
    <row r="160" spans="1:12" ht="12.75" customHeight="1">
      <c r="A160" s="26"/>
      <c r="B160" s="13"/>
      <c r="C160" s="192">
        <v>0.65</v>
      </c>
      <c r="D160" s="200">
        <v>5</v>
      </c>
      <c r="E160" s="191">
        <v>1</v>
      </c>
      <c r="F160" s="191">
        <f>Max!$B$3*C160</f>
        <v>130</v>
      </c>
      <c r="G160" s="188"/>
      <c r="H160" s="189"/>
      <c r="I160" s="188">
        <f>D160*E160</f>
        <v>5</v>
      </c>
      <c r="J160" s="189">
        <f>F160*I160</f>
        <v>650</v>
      </c>
      <c r="K160" s="188"/>
      <c r="L160" s="190"/>
    </row>
    <row r="161" spans="1:12" ht="12.75" customHeight="1">
      <c r="A161" s="26"/>
      <c r="B161" s="13"/>
      <c r="C161" s="192">
        <v>0.75</v>
      </c>
      <c r="D161" s="200">
        <v>4</v>
      </c>
      <c r="E161" s="191">
        <v>5</v>
      </c>
      <c r="F161" s="191">
        <f>Max!$B$3*C161</f>
        <v>150</v>
      </c>
      <c r="G161" s="188"/>
      <c r="H161" s="189"/>
      <c r="I161" s="188">
        <f>D161*E161</f>
        <v>20</v>
      </c>
      <c r="J161" s="189">
        <f>F161*I161</f>
        <v>3000</v>
      </c>
      <c r="K161" s="188"/>
      <c r="L161" s="190"/>
    </row>
    <row r="162" spans="1:12" ht="12.75" customHeight="1">
      <c r="A162" s="44">
        <v>3</v>
      </c>
      <c r="B162" s="45" t="s">
        <v>73</v>
      </c>
      <c r="C162" s="47"/>
      <c r="D162" s="46">
        <v>10</v>
      </c>
      <c r="E162" s="48">
        <v>5</v>
      </c>
      <c r="F162" s="48"/>
      <c r="G162" s="188"/>
      <c r="H162" s="189"/>
      <c r="I162" s="188"/>
      <c r="J162" s="189"/>
      <c r="K162" s="188"/>
      <c r="L162" s="190"/>
    </row>
    <row r="163" spans="1:12" ht="12.75" customHeight="1">
      <c r="A163" s="44">
        <v>4</v>
      </c>
      <c r="B163" s="45" t="s">
        <v>72</v>
      </c>
      <c r="C163" s="47"/>
      <c r="D163" s="46">
        <v>8</v>
      </c>
      <c r="E163" s="48">
        <v>5</v>
      </c>
      <c r="F163" s="48"/>
      <c r="G163" s="188"/>
      <c r="H163" s="189"/>
      <c r="I163" s="188"/>
      <c r="J163" s="189"/>
      <c r="K163" s="188"/>
      <c r="L163" s="190"/>
    </row>
    <row r="164" spans="1:12" ht="12.75" customHeight="1">
      <c r="A164" s="25">
        <v>5</v>
      </c>
      <c r="B164" s="9" t="s">
        <v>82</v>
      </c>
      <c r="C164" s="184">
        <v>0.4</v>
      </c>
      <c r="D164" s="203">
        <v>5</v>
      </c>
      <c r="E164" s="183">
        <v>2</v>
      </c>
      <c r="F164" s="183">
        <f>Max!$B$2*C164</f>
        <v>84</v>
      </c>
      <c r="G164" s="188">
        <f>D164*E164</f>
        <v>10</v>
      </c>
      <c r="H164" s="189">
        <f>F164*G164</f>
        <v>840</v>
      </c>
      <c r="I164" s="188"/>
      <c r="J164" s="189"/>
      <c r="K164" s="188"/>
      <c r="L164" s="190"/>
    </row>
    <row r="165" spans="1:12" ht="12.75" customHeight="1">
      <c r="A165" s="25"/>
      <c r="B165" s="9"/>
      <c r="C165" s="184">
        <v>0.5</v>
      </c>
      <c r="D165" s="203">
        <v>4</v>
      </c>
      <c r="E165" s="183">
        <v>2</v>
      </c>
      <c r="F165" s="183">
        <f>Max!$B$2*C165</f>
        <v>105</v>
      </c>
      <c r="G165" s="188">
        <f>D165*E165</f>
        <v>8</v>
      </c>
      <c r="H165" s="189">
        <f>F165*G165</f>
        <v>840</v>
      </c>
      <c r="I165" s="188"/>
      <c r="J165" s="189"/>
      <c r="K165" s="188"/>
      <c r="L165" s="190"/>
    </row>
    <row r="166" spans="1:12" ht="12.75" customHeight="1">
      <c r="A166" s="25"/>
      <c r="B166" s="9"/>
      <c r="C166" s="184">
        <v>0.6</v>
      </c>
      <c r="D166" s="203">
        <v>3</v>
      </c>
      <c r="E166" s="183">
        <v>3</v>
      </c>
      <c r="F166" s="183">
        <f>Max!$B$2*C166</f>
        <v>126</v>
      </c>
      <c r="G166" s="188">
        <f>D166*E166</f>
        <v>9</v>
      </c>
      <c r="H166" s="189">
        <f>F166*G166</f>
        <v>1134</v>
      </c>
      <c r="I166" s="188"/>
      <c r="J166" s="189"/>
      <c r="K166" s="188"/>
      <c r="L166" s="190"/>
    </row>
    <row r="167" spans="1:12" ht="12.75" customHeight="1">
      <c r="A167" s="50">
        <v>6</v>
      </c>
      <c r="B167" s="51" t="s">
        <v>87</v>
      </c>
      <c r="C167" s="53"/>
      <c r="D167" s="52">
        <v>10</v>
      </c>
      <c r="E167" s="54">
        <v>5</v>
      </c>
      <c r="F167" s="54"/>
      <c r="G167" s="188"/>
      <c r="H167" s="189"/>
      <c r="I167" s="188"/>
      <c r="J167" s="189"/>
      <c r="K167" s="188"/>
      <c r="L167" s="190"/>
    </row>
    <row r="168" spans="3:12" ht="12.75" customHeight="1">
      <c r="C168" s="182"/>
      <c r="D168" s="180"/>
      <c r="E168" s="180"/>
      <c r="F168" s="180"/>
      <c r="G168" s="188"/>
      <c r="H168" s="189"/>
      <c r="I168" s="188"/>
      <c r="J168" s="189"/>
      <c r="K168" s="188"/>
      <c r="L168" s="190"/>
    </row>
    <row r="169" spans="1:12" ht="12.75" customHeight="1">
      <c r="A169" s="4" t="s">
        <v>101</v>
      </c>
      <c r="C169" s="7" t="s">
        <v>8</v>
      </c>
      <c r="D169" s="217" t="s">
        <v>6</v>
      </c>
      <c r="E169" s="217" t="s">
        <v>7</v>
      </c>
      <c r="F169" s="29" t="s">
        <v>9</v>
      </c>
      <c r="G169" s="188"/>
      <c r="H169" s="189"/>
      <c r="I169" s="188"/>
      <c r="J169" s="189"/>
      <c r="K169" s="188"/>
      <c r="L169" s="190"/>
    </row>
    <row r="170" spans="1:12" ht="12.75" customHeight="1">
      <c r="A170" s="26">
        <v>1</v>
      </c>
      <c r="B170" s="13" t="s">
        <v>107</v>
      </c>
      <c r="C170" s="192">
        <v>0.5</v>
      </c>
      <c r="D170" s="200">
        <v>5</v>
      </c>
      <c r="E170" s="191">
        <v>1</v>
      </c>
      <c r="F170" s="191">
        <f>Max!$B$3*C170</f>
        <v>100</v>
      </c>
      <c r="G170" s="188"/>
      <c r="H170" s="189"/>
      <c r="I170" s="188">
        <f>D170*E170</f>
        <v>5</v>
      </c>
      <c r="J170" s="189">
        <f>F170*I170</f>
        <v>500</v>
      </c>
      <c r="K170" s="188"/>
      <c r="L170" s="190"/>
    </row>
    <row r="171" spans="1:12" ht="12.75" customHeight="1">
      <c r="A171" s="26"/>
      <c r="B171" s="13"/>
      <c r="C171" s="192">
        <v>0.6</v>
      </c>
      <c r="D171" s="200">
        <v>4</v>
      </c>
      <c r="E171" s="191">
        <v>1</v>
      </c>
      <c r="F171" s="191">
        <f>Max!$B$3*C171</f>
        <v>120</v>
      </c>
      <c r="G171" s="188"/>
      <c r="H171" s="189"/>
      <c r="I171" s="188">
        <f>D171*E171</f>
        <v>4</v>
      </c>
      <c r="J171" s="189">
        <f>F171*I171</f>
        <v>480</v>
      </c>
      <c r="K171" s="188"/>
      <c r="L171" s="190"/>
    </row>
    <row r="172" spans="1:12" ht="12.75" customHeight="1">
      <c r="A172" s="26"/>
      <c r="B172" s="13"/>
      <c r="C172" s="192">
        <v>0.7</v>
      </c>
      <c r="D172" s="200">
        <v>3</v>
      </c>
      <c r="E172" s="191">
        <v>2</v>
      </c>
      <c r="F172" s="191">
        <f>Max!$B$3*C172</f>
        <v>140</v>
      </c>
      <c r="G172" s="188"/>
      <c r="H172" s="189"/>
      <c r="I172" s="188">
        <f>D172*E172</f>
        <v>6</v>
      </c>
      <c r="J172" s="189">
        <f>F172*I172</f>
        <v>840</v>
      </c>
      <c r="K172" s="188"/>
      <c r="L172" s="190"/>
    </row>
    <row r="173" spans="1:12" ht="12.75" customHeight="1">
      <c r="A173" s="26"/>
      <c r="B173" s="13"/>
      <c r="C173" s="192">
        <v>0.8</v>
      </c>
      <c r="D173" s="200">
        <v>3</v>
      </c>
      <c r="E173" s="191">
        <v>2</v>
      </c>
      <c r="F173" s="191">
        <f>Max!$B$3*C173</f>
        <v>160</v>
      </c>
      <c r="G173" s="188"/>
      <c r="H173" s="189"/>
      <c r="I173" s="188">
        <f>D173*E173</f>
        <v>6</v>
      </c>
      <c r="J173" s="189">
        <f>F173*I173</f>
        <v>960</v>
      </c>
      <c r="K173" s="188"/>
      <c r="L173" s="190"/>
    </row>
    <row r="174" spans="1:12" ht="12.75" customHeight="1">
      <c r="A174" s="26"/>
      <c r="B174" s="13"/>
      <c r="C174" s="192">
        <v>0.85</v>
      </c>
      <c r="D174" s="200">
        <v>2</v>
      </c>
      <c r="E174" s="191">
        <v>3</v>
      </c>
      <c r="F174" s="191">
        <f>Max!$B$3*C174</f>
        <v>170</v>
      </c>
      <c r="G174" s="188"/>
      <c r="H174" s="189"/>
      <c r="I174" s="188">
        <f>D174*E174</f>
        <v>6</v>
      </c>
      <c r="J174" s="189">
        <f>F174*I174</f>
        <v>1020</v>
      </c>
      <c r="K174" s="188"/>
      <c r="L174" s="190"/>
    </row>
    <row r="175" spans="1:12" ht="12.75" customHeight="1">
      <c r="A175" s="28">
        <v>2</v>
      </c>
      <c r="B175" s="21" t="s">
        <v>11</v>
      </c>
      <c r="C175" s="196">
        <v>0.5</v>
      </c>
      <c r="D175" s="201">
        <v>3</v>
      </c>
      <c r="E175" s="195">
        <v>1</v>
      </c>
      <c r="F175" s="195">
        <f>Max!$B$4*C175</f>
        <v>110</v>
      </c>
      <c r="G175" s="188"/>
      <c r="H175" s="189"/>
      <c r="I175" s="188"/>
      <c r="J175" s="189"/>
      <c r="K175" s="188">
        <f aca="true" t="shared" si="9" ref="K175:K180">D175*E175</f>
        <v>3</v>
      </c>
      <c r="L175" s="190">
        <f aca="true" t="shared" si="10" ref="L175:L180">F175*K175</f>
        <v>330</v>
      </c>
    </row>
    <row r="176" spans="1:12" ht="12.75" customHeight="1">
      <c r="A176" s="28"/>
      <c r="B176" s="21"/>
      <c r="C176" s="196">
        <v>0.6</v>
      </c>
      <c r="D176" s="201">
        <v>3</v>
      </c>
      <c r="E176" s="195">
        <v>1</v>
      </c>
      <c r="F176" s="195">
        <f>Max!$B$4*C176</f>
        <v>132</v>
      </c>
      <c r="G176" s="188"/>
      <c r="H176" s="189"/>
      <c r="I176" s="188"/>
      <c r="J176" s="189"/>
      <c r="K176" s="188">
        <f t="shared" si="9"/>
        <v>3</v>
      </c>
      <c r="L176" s="190">
        <f t="shared" si="10"/>
        <v>396</v>
      </c>
    </row>
    <row r="177" spans="1:12" ht="12.75" customHeight="1">
      <c r="A177" s="28"/>
      <c r="B177" s="21"/>
      <c r="C177" s="196">
        <v>0.7</v>
      </c>
      <c r="D177" s="201">
        <v>3</v>
      </c>
      <c r="E177" s="195">
        <v>2</v>
      </c>
      <c r="F177" s="195">
        <f>Max!$B$4*C177</f>
        <v>154</v>
      </c>
      <c r="G177" s="188"/>
      <c r="H177" s="189"/>
      <c r="I177" s="188"/>
      <c r="J177" s="189"/>
      <c r="K177" s="188">
        <f t="shared" si="9"/>
        <v>6</v>
      </c>
      <c r="L177" s="190">
        <f t="shared" si="10"/>
        <v>924</v>
      </c>
    </row>
    <row r="178" spans="1:12" ht="12.75" customHeight="1">
      <c r="A178" s="28"/>
      <c r="B178" s="21"/>
      <c r="C178" s="196">
        <v>0.8</v>
      </c>
      <c r="D178" s="201">
        <v>3</v>
      </c>
      <c r="E178" s="195">
        <v>2</v>
      </c>
      <c r="F178" s="195">
        <f>Max!$B$4*C178</f>
        <v>176</v>
      </c>
      <c r="G178" s="188"/>
      <c r="H178" s="189"/>
      <c r="I178" s="188"/>
      <c r="J178" s="189"/>
      <c r="K178" s="188">
        <f t="shared" si="9"/>
        <v>6</v>
      </c>
      <c r="L178" s="190">
        <f t="shared" si="10"/>
        <v>1056</v>
      </c>
    </row>
    <row r="179" spans="1:12" ht="12.75" customHeight="1">
      <c r="A179" s="28"/>
      <c r="B179" s="21"/>
      <c r="C179" s="196">
        <v>0.85</v>
      </c>
      <c r="D179" s="201">
        <v>2</v>
      </c>
      <c r="E179" s="195">
        <v>3</v>
      </c>
      <c r="F179" s="195">
        <f>Max!$B$4*C179</f>
        <v>187</v>
      </c>
      <c r="G179" s="188"/>
      <c r="H179" s="189"/>
      <c r="I179" s="188"/>
      <c r="J179" s="189"/>
      <c r="K179" s="188">
        <f t="shared" si="9"/>
        <v>6</v>
      </c>
      <c r="L179" s="190">
        <f t="shared" si="10"/>
        <v>1122</v>
      </c>
    </row>
    <row r="180" spans="1:12" ht="12.75" customHeight="1">
      <c r="A180" s="28"/>
      <c r="B180" s="21"/>
      <c r="C180" s="196">
        <v>0.8</v>
      </c>
      <c r="D180" s="201">
        <v>3</v>
      </c>
      <c r="E180" s="195">
        <v>2</v>
      </c>
      <c r="F180" s="195">
        <f>Max!$B$4*C180</f>
        <v>176</v>
      </c>
      <c r="G180" s="188"/>
      <c r="H180" s="189"/>
      <c r="I180" s="188"/>
      <c r="J180" s="189"/>
      <c r="K180" s="188">
        <f t="shared" si="9"/>
        <v>6</v>
      </c>
      <c r="L180" s="190">
        <f t="shared" si="10"/>
        <v>1056</v>
      </c>
    </row>
    <row r="181" spans="1:12" ht="12.75" customHeight="1">
      <c r="A181" s="26">
        <v>3</v>
      </c>
      <c r="B181" s="13" t="s">
        <v>107</v>
      </c>
      <c r="C181" s="192">
        <v>0.5</v>
      </c>
      <c r="D181" s="200">
        <v>5</v>
      </c>
      <c r="E181" s="191">
        <v>1</v>
      </c>
      <c r="F181" s="191">
        <f>Max!$B$3*C181</f>
        <v>100</v>
      </c>
      <c r="G181" s="188"/>
      <c r="H181" s="189"/>
      <c r="I181" s="188">
        <f>D181*E181</f>
        <v>5</v>
      </c>
      <c r="J181" s="189">
        <f>F181*I181</f>
        <v>500</v>
      </c>
      <c r="K181" s="188"/>
      <c r="L181" s="190"/>
    </row>
    <row r="182" spans="1:12" ht="12.75" customHeight="1">
      <c r="A182" s="26"/>
      <c r="B182" s="13"/>
      <c r="C182" s="192">
        <v>0.6</v>
      </c>
      <c r="D182" s="200">
        <v>5</v>
      </c>
      <c r="E182" s="191">
        <v>1</v>
      </c>
      <c r="F182" s="191">
        <f>Max!$B$3*C182</f>
        <v>120</v>
      </c>
      <c r="G182" s="188"/>
      <c r="H182" s="189"/>
      <c r="I182" s="188">
        <f>D182*E182</f>
        <v>5</v>
      </c>
      <c r="J182" s="189">
        <f>F182*I182</f>
        <v>600</v>
      </c>
      <c r="K182" s="188"/>
      <c r="L182" s="190"/>
    </row>
    <row r="183" spans="1:12" ht="12.75" customHeight="1">
      <c r="A183" s="26"/>
      <c r="B183" s="13"/>
      <c r="C183" s="192">
        <v>0.7</v>
      </c>
      <c r="D183" s="200">
        <v>5</v>
      </c>
      <c r="E183" s="191">
        <v>4</v>
      </c>
      <c r="F183" s="191">
        <f>Max!$B$3*C183</f>
        <v>140</v>
      </c>
      <c r="G183" s="188"/>
      <c r="H183" s="189"/>
      <c r="I183" s="188">
        <f>D183*E183</f>
        <v>20</v>
      </c>
      <c r="J183" s="189">
        <f>F183*I183</f>
        <v>2800</v>
      </c>
      <c r="K183" s="188"/>
      <c r="L183" s="190"/>
    </row>
    <row r="184" spans="1:12" s="209" customFormat="1" ht="12.75" customHeight="1">
      <c r="A184" s="44">
        <v>4</v>
      </c>
      <c r="B184" s="45" t="s">
        <v>131</v>
      </c>
      <c r="C184" s="198"/>
      <c r="D184" s="205">
        <v>8</v>
      </c>
      <c r="E184" s="199">
        <v>5</v>
      </c>
      <c r="F184" s="199"/>
      <c r="G184" s="206"/>
      <c r="H184" s="207"/>
      <c r="I184" s="206"/>
      <c r="J184" s="207"/>
      <c r="K184" s="206"/>
      <c r="L184" s="208"/>
    </row>
    <row r="185" spans="1:12" s="209" customFormat="1" ht="12.75" customHeight="1">
      <c r="A185" s="44">
        <v>5</v>
      </c>
      <c r="B185" s="45" t="s">
        <v>10</v>
      </c>
      <c r="C185" s="198"/>
      <c r="D185" s="205">
        <v>10</v>
      </c>
      <c r="E185" s="199">
        <v>4</v>
      </c>
      <c r="F185" s="199"/>
      <c r="G185" s="206"/>
      <c r="H185" s="207"/>
      <c r="I185" s="206"/>
      <c r="J185" s="207"/>
      <c r="K185" s="206"/>
      <c r="L185" s="208"/>
    </row>
    <row r="186" spans="3:12" ht="12.75" customHeight="1">
      <c r="C186" s="182"/>
      <c r="D186" s="180"/>
      <c r="E186" s="180"/>
      <c r="F186" s="180"/>
      <c r="G186" s="188"/>
      <c r="H186" s="189"/>
      <c r="I186" s="188"/>
      <c r="J186" s="189"/>
      <c r="K186" s="188"/>
      <c r="L186" s="190"/>
    </row>
    <row r="187" spans="1:12" ht="12.75" customHeight="1">
      <c r="A187" s="4" t="s">
        <v>102</v>
      </c>
      <c r="C187" s="7" t="s">
        <v>8</v>
      </c>
      <c r="D187" s="217" t="s">
        <v>6</v>
      </c>
      <c r="E187" s="217" t="s">
        <v>7</v>
      </c>
      <c r="F187" s="29" t="s">
        <v>9</v>
      </c>
      <c r="G187" s="188"/>
      <c r="H187" s="189"/>
      <c r="I187" s="188"/>
      <c r="J187" s="189"/>
      <c r="K187" s="188"/>
      <c r="L187" s="190"/>
    </row>
    <row r="188" spans="1:12" ht="12.75" customHeight="1">
      <c r="A188" s="25">
        <v>1</v>
      </c>
      <c r="B188" s="9" t="s">
        <v>4</v>
      </c>
      <c r="C188" s="184">
        <v>0.5</v>
      </c>
      <c r="D188" s="203">
        <v>5</v>
      </c>
      <c r="E188" s="183">
        <v>1</v>
      </c>
      <c r="F188" s="183">
        <f>Max!$B$2*C188</f>
        <v>105</v>
      </c>
      <c r="G188" s="188">
        <f>D188*E188</f>
        <v>5</v>
      </c>
      <c r="H188" s="189">
        <f>F188*G188</f>
        <v>525</v>
      </c>
      <c r="I188" s="188"/>
      <c r="J188" s="189"/>
      <c r="K188" s="188"/>
      <c r="L188" s="190"/>
    </row>
    <row r="189" spans="1:12" ht="12.75" customHeight="1">
      <c r="A189" s="25"/>
      <c r="B189" s="9"/>
      <c r="C189" s="184">
        <v>0.6</v>
      </c>
      <c r="D189" s="203">
        <v>4</v>
      </c>
      <c r="E189" s="183">
        <v>1</v>
      </c>
      <c r="F189" s="183">
        <f>Max!$B$2*C189</f>
        <v>126</v>
      </c>
      <c r="G189" s="188">
        <f>D189*E189</f>
        <v>4</v>
      </c>
      <c r="H189" s="189">
        <f>F189*G189</f>
        <v>504</v>
      </c>
      <c r="I189" s="188"/>
      <c r="J189" s="189"/>
      <c r="K189" s="188"/>
      <c r="L189" s="190"/>
    </row>
    <row r="190" spans="1:12" ht="12.75" customHeight="1">
      <c r="A190" s="25"/>
      <c r="B190" s="9"/>
      <c r="C190" s="184">
        <v>0.7</v>
      </c>
      <c r="D190" s="203">
        <v>3</v>
      </c>
      <c r="E190" s="183">
        <v>2</v>
      </c>
      <c r="F190" s="183">
        <f>Max!$B$2*C190</f>
        <v>147</v>
      </c>
      <c r="G190" s="188">
        <f>D190*E190</f>
        <v>6</v>
      </c>
      <c r="H190" s="189">
        <f>F190*G190</f>
        <v>882</v>
      </c>
      <c r="I190" s="188"/>
      <c r="J190" s="189"/>
      <c r="K190" s="188"/>
      <c r="L190" s="190"/>
    </row>
    <row r="191" spans="1:12" ht="12.75" customHeight="1">
      <c r="A191" s="25"/>
      <c r="B191" s="9"/>
      <c r="C191" s="184">
        <v>0.8</v>
      </c>
      <c r="D191" s="203">
        <v>3</v>
      </c>
      <c r="E191" s="183">
        <v>6</v>
      </c>
      <c r="F191" s="183">
        <f>Max!$B$2*C191</f>
        <v>168</v>
      </c>
      <c r="G191" s="188">
        <f>D191*E191</f>
        <v>18</v>
      </c>
      <c r="H191" s="189">
        <f>F191*G191</f>
        <v>3024</v>
      </c>
      <c r="I191" s="188"/>
      <c r="J191" s="189"/>
      <c r="K191" s="188"/>
      <c r="L191" s="190"/>
    </row>
    <row r="192" spans="1:12" ht="12.75" customHeight="1">
      <c r="A192" s="26">
        <v>2</v>
      </c>
      <c r="B192" s="13" t="s">
        <v>107</v>
      </c>
      <c r="C192" s="192">
        <v>0.5</v>
      </c>
      <c r="D192" s="200">
        <v>6</v>
      </c>
      <c r="E192" s="191">
        <v>1</v>
      </c>
      <c r="F192" s="191">
        <f>Max!$B$3*C192</f>
        <v>100</v>
      </c>
      <c r="G192" s="188"/>
      <c r="H192" s="189"/>
      <c r="I192" s="188">
        <f aca="true" t="shared" si="11" ref="I192:I200">D192*E192</f>
        <v>6</v>
      </c>
      <c r="J192" s="189">
        <f aca="true" t="shared" si="12" ref="J192:J200">F192*I192</f>
        <v>600</v>
      </c>
      <c r="K192" s="188"/>
      <c r="L192" s="190"/>
    </row>
    <row r="193" spans="1:12" ht="12.75" customHeight="1">
      <c r="A193" s="26"/>
      <c r="B193" s="13"/>
      <c r="C193" s="192">
        <v>0.6</v>
      </c>
      <c r="D193" s="200">
        <v>5</v>
      </c>
      <c r="E193" s="191">
        <v>1</v>
      </c>
      <c r="F193" s="191">
        <f>Max!$B$3*C193</f>
        <v>120</v>
      </c>
      <c r="G193" s="188"/>
      <c r="H193" s="189"/>
      <c r="I193" s="188">
        <f t="shared" si="11"/>
        <v>5</v>
      </c>
      <c r="J193" s="189">
        <f t="shared" si="12"/>
        <v>600</v>
      </c>
      <c r="K193" s="188"/>
      <c r="L193" s="190"/>
    </row>
    <row r="194" spans="1:12" ht="12.75" customHeight="1">
      <c r="A194" s="26"/>
      <c r="B194" s="13"/>
      <c r="C194" s="192">
        <v>0.7</v>
      </c>
      <c r="D194" s="200">
        <v>4</v>
      </c>
      <c r="E194" s="191">
        <v>2</v>
      </c>
      <c r="F194" s="191">
        <f>Max!$B$3*C194</f>
        <v>140</v>
      </c>
      <c r="G194" s="188"/>
      <c r="H194" s="189"/>
      <c r="I194" s="188">
        <f t="shared" si="11"/>
        <v>8</v>
      </c>
      <c r="J194" s="189">
        <f t="shared" si="12"/>
        <v>1120</v>
      </c>
      <c r="K194" s="188"/>
      <c r="L194" s="190"/>
    </row>
    <row r="195" spans="1:12" ht="12.75" customHeight="1">
      <c r="A195" s="26"/>
      <c r="B195" s="13"/>
      <c r="C195" s="192">
        <v>0.8</v>
      </c>
      <c r="D195" s="200">
        <v>3</v>
      </c>
      <c r="E195" s="191">
        <v>2</v>
      </c>
      <c r="F195" s="191">
        <f>Max!$B$3*C195</f>
        <v>160</v>
      </c>
      <c r="G195" s="188"/>
      <c r="H195" s="189"/>
      <c r="I195" s="188">
        <f t="shared" si="11"/>
        <v>6</v>
      </c>
      <c r="J195" s="189">
        <f t="shared" si="12"/>
        <v>960</v>
      </c>
      <c r="K195" s="188"/>
      <c r="L195" s="190"/>
    </row>
    <row r="196" spans="1:12" ht="12.75" customHeight="1">
      <c r="A196" s="26"/>
      <c r="B196" s="13"/>
      <c r="C196" s="192">
        <v>0.85</v>
      </c>
      <c r="D196" s="200">
        <v>2</v>
      </c>
      <c r="E196" s="191">
        <v>2</v>
      </c>
      <c r="F196" s="191">
        <f>Max!$B$3*C196</f>
        <v>170</v>
      </c>
      <c r="G196" s="188"/>
      <c r="H196" s="189"/>
      <c r="I196" s="188">
        <f t="shared" si="11"/>
        <v>4</v>
      </c>
      <c r="J196" s="189">
        <f t="shared" si="12"/>
        <v>680</v>
      </c>
      <c r="K196" s="188"/>
      <c r="L196" s="190"/>
    </row>
    <row r="197" spans="1:12" ht="12.75" customHeight="1">
      <c r="A197" s="26"/>
      <c r="B197" s="13"/>
      <c r="C197" s="192">
        <v>0.8</v>
      </c>
      <c r="D197" s="200">
        <v>3</v>
      </c>
      <c r="E197" s="191">
        <v>2</v>
      </c>
      <c r="F197" s="191">
        <f>Max!$B$3*C197</f>
        <v>160</v>
      </c>
      <c r="G197" s="188"/>
      <c r="H197" s="189"/>
      <c r="I197" s="188">
        <f t="shared" si="11"/>
        <v>6</v>
      </c>
      <c r="J197" s="189">
        <f t="shared" si="12"/>
        <v>960</v>
      </c>
      <c r="K197" s="188"/>
      <c r="L197" s="190"/>
    </row>
    <row r="198" spans="1:12" ht="12.75" customHeight="1">
      <c r="A198" s="26"/>
      <c r="B198" s="13"/>
      <c r="C198" s="192">
        <v>0.7</v>
      </c>
      <c r="D198" s="200">
        <v>4</v>
      </c>
      <c r="E198" s="191">
        <v>1</v>
      </c>
      <c r="F198" s="191">
        <f>Max!$B$3*C198</f>
        <v>140</v>
      </c>
      <c r="G198" s="188"/>
      <c r="H198" s="189"/>
      <c r="I198" s="188">
        <f t="shared" si="11"/>
        <v>4</v>
      </c>
      <c r="J198" s="189">
        <f t="shared" si="12"/>
        <v>560</v>
      </c>
      <c r="K198" s="188"/>
      <c r="L198" s="190"/>
    </row>
    <row r="199" spans="1:12" ht="12.75" customHeight="1">
      <c r="A199" s="26"/>
      <c r="B199" s="13"/>
      <c r="C199" s="192">
        <v>0.6</v>
      </c>
      <c r="D199" s="200">
        <v>6</v>
      </c>
      <c r="E199" s="191">
        <v>1</v>
      </c>
      <c r="F199" s="191">
        <f>Max!$B$3*C199</f>
        <v>120</v>
      </c>
      <c r="G199" s="188"/>
      <c r="H199" s="189"/>
      <c r="I199" s="188">
        <f t="shared" si="11"/>
        <v>6</v>
      </c>
      <c r="J199" s="189">
        <f t="shared" si="12"/>
        <v>720</v>
      </c>
      <c r="K199" s="188"/>
      <c r="L199" s="190"/>
    </row>
    <row r="200" spans="1:12" ht="12.75" customHeight="1">
      <c r="A200" s="26"/>
      <c r="B200" s="13"/>
      <c r="C200" s="192">
        <v>0.5</v>
      </c>
      <c r="D200" s="200">
        <v>8</v>
      </c>
      <c r="E200" s="191">
        <v>1</v>
      </c>
      <c r="F200" s="191">
        <f>Max!$B$3*C200</f>
        <v>100</v>
      </c>
      <c r="G200" s="188"/>
      <c r="H200" s="189"/>
      <c r="I200" s="188">
        <f t="shared" si="11"/>
        <v>8</v>
      </c>
      <c r="J200" s="189">
        <f t="shared" si="12"/>
        <v>800</v>
      </c>
      <c r="K200" s="188"/>
      <c r="L200" s="190"/>
    </row>
    <row r="201" spans="1:12" ht="12.75" customHeight="1">
      <c r="A201" s="27">
        <v>3</v>
      </c>
      <c r="B201" s="17" t="s">
        <v>73</v>
      </c>
      <c r="C201" s="194"/>
      <c r="D201" s="202">
        <v>10</v>
      </c>
      <c r="E201" s="193">
        <v>5</v>
      </c>
      <c r="F201" s="193"/>
      <c r="G201" s="188"/>
      <c r="H201" s="189"/>
      <c r="I201" s="188"/>
      <c r="J201" s="189"/>
      <c r="K201" s="188"/>
      <c r="L201" s="190"/>
    </row>
    <row r="202" spans="1:12" ht="12.75" customHeight="1">
      <c r="A202" s="44">
        <v>4</v>
      </c>
      <c r="B202" s="45" t="s">
        <v>72</v>
      </c>
      <c r="C202" s="47"/>
      <c r="D202" s="46">
        <v>8</v>
      </c>
      <c r="E202" s="48">
        <v>5</v>
      </c>
      <c r="F202" s="48"/>
      <c r="G202" s="188"/>
      <c r="H202" s="189"/>
      <c r="I202" s="188"/>
      <c r="J202" s="189"/>
      <c r="K202" s="188"/>
      <c r="L202" s="190"/>
    </row>
    <row r="203" spans="1:12" ht="12.75" customHeight="1">
      <c r="A203" s="44">
        <v>5</v>
      </c>
      <c r="B203" s="45" t="s">
        <v>88</v>
      </c>
      <c r="C203" s="47"/>
      <c r="D203" s="46">
        <v>5</v>
      </c>
      <c r="E203" s="48">
        <v>5</v>
      </c>
      <c r="F203" s="48"/>
      <c r="G203" s="188"/>
      <c r="H203" s="189"/>
      <c r="I203" s="188"/>
      <c r="J203" s="189"/>
      <c r="K203" s="188"/>
      <c r="L203" s="190"/>
    </row>
    <row r="204" spans="3:12" ht="12.75" customHeight="1">
      <c r="C204" s="7"/>
      <c r="D204" s="29"/>
      <c r="E204" s="29"/>
      <c r="F204" s="29"/>
      <c r="G204" s="188"/>
      <c r="H204" s="189"/>
      <c r="I204" s="188"/>
      <c r="J204" s="189"/>
      <c r="K204" s="188"/>
      <c r="L204" s="190"/>
    </row>
    <row r="205" spans="3:13" ht="12.75" customHeight="1">
      <c r="C205" s="182"/>
      <c r="D205" s="180"/>
      <c r="E205" s="180"/>
      <c r="F205" s="180"/>
      <c r="G205" s="179">
        <f aca="true" t="shared" si="13" ref="G205:L205">SUM(G155:G204)</f>
        <v>90</v>
      </c>
      <c r="H205" s="179">
        <f t="shared" si="13"/>
        <v>12180</v>
      </c>
      <c r="I205" s="179">
        <f t="shared" si="13"/>
        <v>140</v>
      </c>
      <c r="J205" s="179">
        <f t="shared" si="13"/>
        <v>18900</v>
      </c>
      <c r="K205" s="179">
        <f t="shared" si="13"/>
        <v>30</v>
      </c>
      <c r="L205" s="179">
        <f t="shared" si="13"/>
        <v>4884</v>
      </c>
      <c r="M205" s="176"/>
    </row>
    <row r="206" spans="3:12" ht="12.75" customHeight="1">
      <c r="C206" s="182"/>
      <c r="D206" s="180"/>
      <c r="E206" s="180"/>
      <c r="F206" s="180"/>
      <c r="G206" s="180"/>
      <c r="H206" s="180"/>
      <c r="I206" s="180"/>
      <c r="J206" s="180"/>
      <c r="K206" s="180"/>
      <c r="L206" s="181"/>
    </row>
    <row r="207" spans="3:12" ht="12.75" customHeight="1">
      <c r="C207" s="182"/>
      <c r="D207" s="180"/>
      <c r="E207" s="180"/>
      <c r="F207" s="180"/>
      <c r="G207" s="180"/>
      <c r="H207" s="180"/>
      <c r="I207" s="180"/>
      <c r="J207" s="180"/>
      <c r="K207" s="180"/>
      <c r="L207" s="181"/>
    </row>
    <row r="208" spans="3:13" ht="12.75" customHeight="1">
      <c r="C208" s="182"/>
      <c r="D208" s="180"/>
      <c r="E208" s="180"/>
      <c r="F208" s="180"/>
      <c r="G208" s="179">
        <f aca="true" t="shared" si="14" ref="G208:L208">SUM(G205+G152+G104+G50)</f>
        <v>320</v>
      </c>
      <c r="H208" s="179">
        <f t="shared" si="14"/>
        <v>44079</v>
      </c>
      <c r="I208" s="179">
        <f t="shared" si="14"/>
        <v>433</v>
      </c>
      <c r="J208" s="179">
        <f t="shared" si="14"/>
        <v>58460</v>
      </c>
      <c r="K208" s="179">
        <f t="shared" si="14"/>
        <v>168</v>
      </c>
      <c r="L208" s="179">
        <f t="shared" si="14"/>
        <v>25850</v>
      </c>
      <c r="M208" s="176"/>
    </row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</sheetData>
  <sheetProtection/>
  <printOptions/>
  <pageMargins left="0.75" right="0.75" top="1" bottom="1" header="0.4921259845" footer="0.4921259845"/>
  <pageSetup fitToHeight="1" fitToWidth="1" horizontalDpi="300" verticalDpi="3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125" style="4" customWidth="1"/>
    <col min="2" max="2" width="24.25390625" style="8" customWidth="1"/>
    <col min="3" max="3" width="11.25390625" style="1" customWidth="1"/>
    <col min="4" max="4" width="10.75390625" style="33" customWidth="1"/>
    <col min="5" max="5" width="9.125" style="33" customWidth="1"/>
    <col min="6" max="6" width="14.125" style="33" customWidth="1"/>
    <col min="7" max="11" width="9.125" style="33" hidden="1" customWidth="1"/>
    <col min="12" max="12" width="9.125" style="61" hidden="1" customWidth="1"/>
  </cols>
  <sheetData>
    <row r="1" spans="1:12" ht="12.75">
      <c r="A1" s="197"/>
      <c r="B1" s="197" t="s">
        <v>2</v>
      </c>
      <c r="C1" s="197"/>
      <c r="D1" s="29"/>
      <c r="E1" s="197"/>
      <c r="F1" s="197"/>
      <c r="G1" s="180"/>
      <c r="H1" s="180"/>
      <c r="I1" s="180"/>
      <c r="J1" s="180"/>
      <c r="K1" s="180"/>
      <c r="L1" s="181"/>
    </row>
    <row r="2" spans="2:12" ht="12.75" customHeight="1">
      <c r="B2" s="39" t="s">
        <v>135</v>
      </c>
      <c r="C2" s="37"/>
      <c r="D2" s="38"/>
      <c r="E2" s="38"/>
      <c r="F2" s="38"/>
      <c r="G2" s="38"/>
      <c r="H2" s="38"/>
      <c r="I2" s="180"/>
      <c r="J2" s="180"/>
      <c r="K2" s="180"/>
      <c r="L2" s="181"/>
    </row>
    <row r="3" spans="2:12" ht="12.75" customHeight="1">
      <c r="B3" s="39"/>
      <c r="C3" s="37"/>
      <c r="D3" s="175"/>
      <c r="E3" s="175"/>
      <c r="F3" s="38"/>
      <c r="G3" s="38"/>
      <c r="H3" s="38"/>
      <c r="I3" s="180"/>
      <c r="J3" s="180"/>
      <c r="K3" s="180"/>
      <c r="L3" s="181"/>
    </row>
    <row r="4" spans="1:12" ht="12.75" customHeight="1">
      <c r="A4" s="42"/>
      <c r="B4" s="42"/>
      <c r="C4" s="42"/>
      <c r="D4" s="204"/>
      <c r="E4" s="29"/>
      <c r="F4" s="42"/>
      <c r="G4" s="180"/>
      <c r="H4" s="180"/>
      <c r="I4" s="180"/>
      <c r="J4" s="180"/>
      <c r="K4" s="180"/>
      <c r="L4" s="181"/>
    </row>
    <row r="5" spans="1:12" ht="12.75" customHeight="1">
      <c r="A5" s="4" t="s">
        <v>5</v>
      </c>
      <c r="B5" s="4"/>
      <c r="C5" s="182"/>
      <c r="D5" s="180"/>
      <c r="E5" s="180"/>
      <c r="F5" s="180"/>
      <c r="G5" s="180"/>
      <c r="H5" s="180"/>
      <c r="I5" s="180"/>
      <c r="J5" s="180"/>
      <c r="K5" s="180"/>
      <c r="L5" s="181"/>
    </row>
    <row r="6" spans="1:12" ht="12.75" customHeight="1">
      <c r="A6" s="4" t="s">
        <v>100</v>
      </c>
      <c r="C6" s="7" t="s">
        <v>8</v>
      </c>
      <c r="D6" s="29" t="s">
        <v>6</v>
      </c>
      <c r="E6" s="29" t="s">
        <v>7</v>
      </c>
      <c r="F6" s="29" t="s">
        <v>9</v>
      </c>
      <c r="G6" s="180"/>
      <c r="H6" s="180"/>
      <c r="I6" s="180"/>
      <c r="J6" s="180"/>
      <c r="K6" s="180"/>
      <c r="L6" s="181"/>
    </row>
    <row r="7" spans="1:12" ht="12.75" customHeight="1">
      <c r="A7" s="26">
        <v>1</v>
      </c>
      <c r="B7" s="13" t="s">
        <v>107</v>
      </c>
      <c r="C7" s="192">
        <v>0.5</v>
      </c>
      <c r="D7" s="191">
        <v>5</v>
      </c>
      <c r="E7" s="191">
        <v>1</v>
      </c>
      <c r="F7" s="191">
        <f>Max!$B$3*C7</f>
        <v>100</v>
      </c>
      <c r="G7" s="185"/>
      <c r="H7" s="186"/>
      <c r="I7" s="185">
        <f aca="true" t="shared" si="0" ref="I7:I12">D7*E7</f>
        <v>5</v>
      </c>
      <c r="J7" s="186">
        <f aca="true" t="shared" si="1" ref="J7:J12">F7*I7</f>
        <v>500</v>
      </c>
      <c r="K7" s="185"/>
      <c r="L7" s="187"/>
    </row>
    <row r="8" spans="1:12" ht="12.75" customHeight="1">
      <c r="A8" s="26"/>
      <c r="B8" s="13"/>
      <c r="C8" s="192">
        <v>0.6</v>
      </c>
      <c r="D8" s="200">
        <v>4</v>
      </c>
      <c r="E8" s="191">
        <v>2</v>
      </c>
      <c r="F8" s="191">
        <f>Max!$B$3*C8</f>
        <v>120</v>
      </c>
      <c r="G8" s="188"/>
      <c r="H8" s="189"/>
      <c r="I8" s="188">
        <f t="shared" si="0"/>
        <v>8</v>
      </c>
      <c r="J8" s="189">
        <f t="shared" si="1"/>
        <v>960</v>
      </c>
      <c r="K8" s="188"/>
      <c r="L8" s="190"/>
    </row>
    <row r="9" spans="1:12" ht="12.75" customHeight="1">
      <c r="A9" s="26"/>
      <c r="B9" s="13"/>
      <c r="C9" s="192">
        <v>0.7</v>
      </c>
      <c r="D9" s="200">
        <v>3</v>
      </c>
      <c r="E9" s="191">
        <v>2</v>
      </c>
      <c r="F9" s="191">
        <f>Max!$B$3*C9</f>
        <v>140</v>
      </c>
      <c r="G9" s="188"/>
      <c r="H9" s="189"/>
      <c r="I9" s="188">
        <f t="shared" si="0"/>
        <v>6</v>
      </c>
      <c r="J9" s="189">
        <f t="shared" si="1"/>
        <v>840</v>
      </c>
      <c r="K9" s="188"/>
      <c r="L9" s="190"/>
    </row>
    <row r="10" spans="1:12" ht="12.75" customHeight="1">
      <c r="A10" s="26"/>
      <c r="B10" s="13"/>
      <c r="C10" s="192">
        <v>0.8</v>
      </c>
      <c r="D10" s="191">
        <v>3</v>
      </c>
      <c r="E10" s="191">
        <v>2</v>
      </c>
      <c r="F10" s="191">
        <f>Max!$B$3*C10</f>
        <v>160</v>
      </c>
      <c r="G10" s="188"/>
      <c r="H10" s="189"/>
      <c r="I10" s="188">
        <f t="shared" si="0"/>
        <v>6</v>
      </c>
      <c r="J10" s="189">
        <f t="shared" si="1"/>
        <v>960</v>
      </c>
      <c r="K10" s="188"/>
      <c r="L10" s="190"/>
    </row>
    <row r="11" spans="1:12" ht="12.75" customHeight="1">
      <c r="A11" s="26"/>
      <c r="B11" s="13"/>
      <c r="C11" s="192">
        <v>0.85</v>
      </c>
      <c r="D11" s="191">
        <v>2</v>
      </c>
      <c r="E11" s="191">
        <v>3</v>
      </c>
      <c r="F11" s="191">
        <f>Max!$B$3*C11</f>
        <v>170</v>
      </c>
      <c r="G11" s="188"/>
      <c r="H11" s="189"/>
      <c r="I11" s="188">
        <f t="shared" si="0"/>
        <v>6</v>
      </c>
      <c r="J11" s="189">
        <f t="shared" si="1"/>
        <v>1020</v>
      </c>
      <c r="K11" s="188"/>
      <c r="L11" s="190"/>
    </row>
    <row r="12" spans="1:12" ht="12.75" customHeight="1">
      <c r="A12" s="26"/>
      <c r="B12" s="13"/>
      <c r="C12" s="192">
        <v>0.8</v>
      </c>
      <c r="D12" s="191">
        <v>3</v>
      </c>
      <c r="E12" s="191">
        <v>2</v>
      </c>
      <c r="F12" s="191">
        <f>Max!$B$3*C12</f>
        <v>160</v>
      </c>
      <c r="G12" s="188"/>
      <c r="H12" s="189"/>
      <c r="I12" s="188">
        <f t="shared" si="0"/>
        <v>6</v>
      </c>
      <c r="J12" s="189">
        <f t="shared" si="1"/>
        <v>960</v>
      </c>
      <c r="K12" s="188"/>
      <c r="L12" s="190"/>
    </row>
    <row r="13" spans="1:12" ht="12.75" customHeight="1">
      <c r="A13" s="25">
        <v>2</v>
      </c>
      <c r="B13" s="9" t="s">
        <v>4</v>
      </c>
      <c r="C13" s="184">
        <v>0.5</v>
      </c>
      <c r="D13" s="203">
        <v>5</v>
      </c>
      <c r="E13" s="183">
        <v>1</v>
      </c>
      <c r="F13" s="183">
        <f>Max!$B$2*C13</f>
        <v>105</v>
      </c>
      <c r="G13" s="188">
        <f>D13*E13</f>
        <v>5</v>
      </c>
      <c r="H13" s="189">
        <f>F13*G13</f>
        <v>525</v>
      </c>
      <c r="I13" s="188"/>
      <c r="J13" s="189"/>
      <c r="K13" s="188"/>
      <c r="L13" s="190"/>
    </row>
    <row r="14" spans="1:12" ht="12.75" customHeight="1">
      <c r="A14" s="25"/>
      <c r="B14" s="9"/>
      <c r="C14" s="184">
        <v>0.6</v>
      </c>
      <c r="D14" s="183">
        <v>4</v>
      </c>
      <c r="E14" s="183">
        <v>1</v>
      </c>
      <c r="F14" s="183">
        <f>Max!$B$2*C14</f>
        <v>126</v>
      </c>
      <c r="G14" s="188">
        <f>D14*E14</f>
        <v>4</v>
      </c>
      <c r="H14" s="189">
        <f>F14*G14</f>
        <v>504</v>
      </c>
      <c r="I14" s="188"/>
      <c r="J14" s="189"/>
      <c r="K14" s="188"/>
      <c r="L14" s="190"/>
    </row>
    <row r="15" spans="1:12" ht="12.75" customHeight="1">
      <c r="A15" s="25"/>
      <c r="B15" s="9"/>
      <c r="C15" s="184">
        <v>0.7</v>
      </c>
      <c r="D15" s="183">
        <v>3</v>
      </c>
      <c r="E15" s="183">
        <v>2</v>
      </c>
      <c r="F15" s="183">
        <f>Max!$B$2*C15</f>
        <v>147</v>
      </c>
      <c r="G15" s="188">
        <f>D15*E15</f>
        <v>6</v>
      </c>
      <c r="H15" s="189">
        <f>F15*G15</f>
        <v>882</v>
      </c>
      <c r="I15" s="188"/>
      <c r="J15" s="189"/>
      <c r="K15" s="188"/>
      <c r="L15" s="190"/>
    </row>
    <row r="16" spans="1:12" ht="12.75" customHeight="1">
      <c r="A16" s="25"/>
      <c r="B16" s="211"/>
      <c r="C16" s="184">
        <v>0.8</v>
      </c>
      <c r="D16" s="183">
        <v>3</v>
      </c>
      <c r="E16" s="183">
        <v>5</v>
      </c>
      <c r="F16" s="183">
        <f>Max!$B$2*C16</f>
        <v>168</v>
      </c>
      <c r="G16" s="188">
        <f>D16*E16</f>
        <v>15</v>
      </c>
      <c r="H16" s="189">
        <f>F16*G16</f>
        <v>2520</v>
      </c>
      <c r="I16" s="188"/>
      <c r="J16" s="189"/>
      <c r="K16" s="188"/>
      <c r="L16" s="190"/>
    </row>
    <row r="17" spans="1:12" ht="12.75" customHeight="1">
      <c r="A17" s="26">
        <v>3</v>
      </c>
      <c r="B17" s="13" t="s">
        <v>107</v>
      </c>
      <c r="C17" s="192">
        <v>0.55</v>
      </c>
      <c r="D17" s="191">
        <v>5</v>
      </c>
      <c r="E17" s="191">
        <v>1</v>
      </c>
      <c r="F17" s="191">
        <f>Max!$B$3*C17</f>
        <v>110.00000000000001</v>
      </c>
      <c r="G17" s="188"/>
      <c r="H17" s="189"/>
      <c r="I17" s="188">
        <f>D17*E17</f>
        <v>5</v>
      </c>
      <c r="J17" s="189">
        <f>F17*I17</f>
        <v>550.0000000000001</v>
      </c>
      <c r="K17" s="188"/>
      <c r="L17" s="190"/>
    </row>
    <row r="18" spans="1:12" ht="12.75" customHeight="1">
      <c r="A18" s="26"/>
      <c r="B18" s="13"/>
      <c r="C18" s="192">
        <v>0.65</v>
      </c>
      <c r="D18" s="191">
        <v>5</v>
      </c>
      <c r="E18" s="191">
        <v>1</v>
      </c>
      <c r="F18" s="191">
        <f>Max!$B$3*C18</f>
        <v>130</v>
      </c>
      <c r="G18" s="188"/>
      <c r="H18" s="189"/>
      <c r="I18" s="188">
        <f>D18*E18</f>
        <v>5</v>
      </c>
      <c r="J18" s="189">
        <f>F18*I18</f>
        <v>650</v>
      </c>
      <c r="K18" s="188"/>
      <c r="L18" s="190"/>
    </row>
    <row r="19" spans="1:12" ht="12.75" customHeight="1">
      <c r="A19" s="26"/>
      <c r="B19" s="13"/>
      <c r="C19" s="192">
        <v>0.75</v>
      </c>
      <c r="D19" s="191">
        <v>4</v>
      </c>
      <c r="E19" s="191">
        <v>5</v>
      </c>
      <c r="F19" s="191">
        <f>Max!$B$3*C19</f>
        <v>150</v>
      </c>
      <c r="G19" s="188"/>
      <c r="H19" s="189"/>
      <c r="I19" s="188">
        <f>D19*E19</f>
        <v>20</v>
      </c>
      <c r="J19" s="189">
        <f>F19*I19</f>
        <v>3000</v>
      </c>
      <c r="K19" s="188"/>
      <c r="L19" s="190"/>
    </row>
    <row r="20" spans="1:12" ht="12.75" customHeight="1">
      <c r="A20" s="44">
        <v>4</v>
      </c>
      <c r="B20" s="17" t="s">
        <v>73</v>
      </c>
      <c r="C20" s="194"/>
      <c r="D20" s="202">
        <v>10</v>
      </c>
      <c r="E20" s="193">
        <v>5</v>
      </c>
      <c r="F20" s="193"/>
      <c r="G20" s="188"/>
      <c r="H20" s="189"/>
      <c r="I20" s="188"/>
      <c r="J20" s="189"/>
      <c r="K20" s="188"/>
      <c r="L20" s="190"/>
    </row>
    <row r="21" spans="1:12" ht="12.75" customHeight="1">
      <c r="A21" s="44">
        <v>5</v>
      </c>
      <c r="B21" s="8" t="s">
        <v>86</v>
      </c>
      <c r="C21" s="194"/>
      <c r="D21" s="202">
        <v>6</v>
      </c>
      <c r="E21" s="193">
        <v>6</v>
      </c>
      <c r="F21" s="193"/>
      <c r="G21" s="188"/>
      <c r="H21" s="189"/>
      <c r="I21" s="188"/>
      <c r="J21" s="189"/>
      <c r="K21" s="188"/>
      <c r="L21" s="190"/>
    </row>
    <row r="22" spans="1:12" ht="12.75" customHeight="1">
      <c r="A22" s="50">
        <v>6</v>
      </c>
      <c r="B22" s="51" t="s">
        <v>75</v>
      </c>
      <c r="C22" s="53"/>
      <c r="D22" s="54">
        <v>5</v>
      </c>
      <c r="E22" s="54">
        <v>5</v>
      </c>
      <c r="F22" s="54"/>
      <c r="G22" s="188"/>
      <c r="H22" s="189"/>
      <c r="I22" s="188"/>
      <c r="J22" s="189"/>
      <c r="K22" s="188"/>
      <c r="L22" s="190"/>
    </row>
    <row r="23" spans="3:12" ht="12.75" customHeight="1">
      <c r="C23" s="182"/>
      <c r="D23" s="180"/>
      <c r="E23" s="180"/>
      <c r="F23" s="180"/>
      <c r="G23" s="188"/>
      <c r="H23" s="189"/>
      <c r="I23" s="188"/>
      <c r="J23" s="189"/>
      <c r="K23" s="188"/>
      <c r="L23" s="190"/>
    </row>
    <row r="24" spans="1:12" ht="12.75" customHeight="1">
      <c r="A24" s="4" t="s">
        <v>101</v>
      </c>
      <c r="C24" s="7" t="s">
        <v>8</v>
      </c>
      <c r="D24" s="179" t="s">
        <v>6</v>
      </c>
      <c r="E24" s="179" t="s">
        <v>7</v>
      </c>
      <c r="F24" s="29" t="s">
        <v>9</v>
      </c>
      <c r="G24" s="188"/>
      <c r="H24" s="189"/>
      <c r="I24" s="188"/>
      <c r="J24" s="189"/>
      <c r="K24" s="188"/>
      <c r="L24" s="190"/>
    </row>
    <row r="25" spans="1:12" ht="12.75" customHeight="1">
      <c r="A25" s="28">
        <v>1</v>
      </c>
      <c r="B25" s="21" t="s">
        <v>11</v>
      </c>
      <c r="C25" s="196">
        <v>0.5</v>
      </c>
      <c r="D25" s="195">
        <v>4</v>
      </c>
      <c r="E25" s="195">
        <v>1</v>
      </c>
      <c r="F25" s="195">
        <f>Max!$B$4*C25</f>
        <v>110</v>
      </c>
      <c r="G25" s="188"/>
      <c r="H25" s="189"/>
      <c r="I25" s="188"/>
      <c r="J25" s="189"/>
      <c r="K25" s="188">
        <f>D25*E25</f>
        <v>4</v>
      </c>
      <c r="L25" s="190">
        <f>F25*K25</f>
        <v>440</v>
      </c>
    </row>
    <row r="26" spans="1:12" ht="12.75" customHeight="1">
      <c r="A26" s="28"/>
      <c r="B26" s="21"/>
      <c r="C26" s="196">
        <v>0.6</v>
      </c>
      <c r="D26" s="195">
        <v>4</v>
      </c>
      <c r="E26" s="195">
        <v>2</v>
      </c>
      <c r="F26" s="195">
        <f>Max!$B$4*C26</f>
        <v>132</v>
      </c>
      <c r="G26" s="188"/>
      <c r="H26" s="189"/>
      <c r="I26" s="188"/>
      <c r="J26" s="189"/>
      <c r="K26" s="188">
        <f>D26*E26</f>
        <v>8</v>
      </c>
      <c r="L26" s="190">
        <f>F26*K26</f>
        <v>1056</v>
      </c>
    </row>
    <row r="27" spans="1:12" ht="12.75" customHeight="1">
      <c r="A27" s="28"/>
      <c r="B27" s="21"/>
      <c r="C27" s="196">
        <v>0.7</v>
      </c>
      <c r="D27" s="195">
        <v>3</v>
      </c>
      <c r="E27" s="195">
        <v>2</v>
      </c>
      <c r="F27" s="195">
        <f>Max!$B$4*C27</f>
        <v>154</v>
      </c>
      <c r="G27" s="188"/>
      <c r="H27" s="189"/>
      <c r="I27" s="188"/>
      <c r="J27" s="189"/>
      <c r="K27" s="188">
        <f>D27*E27</f>
        <v>6</v>
      </c>
      <c r="L27" s="190">
        <f>F27*K27</f>
        <v>924</v>
      </c>
    </row>
    <row r="28" spans="1:12" ht="12.75" customHeight="1">
      <c r="A28" s="28"/>
      <c r="B28" s="21"/>
      <c r="C28" s="196">
        <v>0.8</v>
      </c>
      <c r="D28" s="195">
        <v>3</v>
      </c>
      <c r="E28" s="195">
        <v>2</v>
      </c>
      <c r="F28" s="195">
        <f>Max!$B$4*C28</f>
        <v>176</v>
      </c>
      <c r="G28" s="188"/>
      <c r="H28" s="189"/>
      <c r="I28" s="188"/>
      <c r="J28" s="189"/>
      <c r="K28" s="188">
        <f>D28*E28</f>
        <v>6</v>
      </c>
      <c r="L28" s="190">
        <f>F28*K28</f>
        <v>1056</v>
      </c>
    </row>
    <row r="29" spans="1:12" ht="12.75" customHeight="1">
      <c r="A29" s="28"/>
      <c r="B29" s="21"/>
      <c r="C29" s="196">
        <v>0.85</v>
      </c>
      <c r="D29" s="195">
        <v>2</v>
      </c>
      <c r="E29" s="195">
        <v>4</v>
      </c>
      <c r="F29" s="195">
        <f>Max!$B$4*C29</f>
        <v>187</v>
      </c>
      <c r="G29" s="188"/>
      <c r="H29" s="189"/>
      <c r="I29" s="188"/>
      <c r="J29" s="189"/>
      <c r="K29" s="188">
        <f>D29*E29</f>
        <v>8</v>
      </c>
      <c r="L29" s="190">
        <f>F29*K29</f>
        <v>1496</v>
      </c>
    </row>
    <row r="30" spans="1:12" ht="12.75" customHeight="1">
      <c r="A30" s="26">
        <v>2</v>
      </c>
      <c r="B30" s="13" t="s">
        <v>107</v>
      </c>
      <c r="C30" s="192">
        <v>0.5</v>
      </c>
      <c r="D30" s="191">
        <v>8</v>
      </c>
      <c r="E30" s="191">
        <v>1</v>
      </c>
      <c r="F30" s="191">
        <f>Max!$B$3*C30</f>
        <v>100</v>
      </c>
      <c r="G30" s="188"/>
      <c r="H30" s="189"/>
      <c r="I30" s="188">
        <f aca="true" t="shared" si="2" ref="I30:I44">D30*E30</f>
        <v>8</v>
      </c>
      <c r="J30" s="189">
        <f aca="true" t="shared" si="3" ref="J30:J44">F30*I30</f>
        <v>800</v>
      </c>
      <c r="K30" s="188"/>
      <c r="L30" s="190"/>
    </row>
    <row r="31" spans="1:12" ht="12.75" customHeight="1">
      <c r="A31" s="26"/>
      <c r="B31" s="13"/>
      <c r="C31" s="192">
        <v>0.55</v>
      </c>
      <c r="D31" s="191">
        <v>7</v>
      </c>
      <c r="E31" s="191">
        <v>1</v>
      </c>
      <c r="F31" s="191">
        <f>Max!$B$3*C31</f>
        <v>110.00000000000001</v>
      </c>
      <c r="G31" s="188"/>
      <c r="H31" s="189"/>
      <c r="I31" s="188">
        <f>D31*E31</f>
        <v>7</v>
      </c>
      <c r="J31" s="189">
        <f>F31*I31</f>
        <v>770.0000000000001</v>
      </c>
      <c r="K31" s="188"/>
      <c r="L31" s="190"/>
    </row>
    <row r="32" spans="1:12" ht="12.75" customHeight="1">
      <c r="A32" s="26"/>
      <c r="B32" s="13"/>
      <c r="C32" s="192">
        <v>0.6</v>
      </c>
      <c r="D32" s="191">
        <v>6</v>
      </c>
      <c r="E32" s="191">
        <v>1</v>
      </c>
      <c r="F32" s="191">
        <f>Max!$B$3*C32</f>
        <v>120</v>
      </c>
      <c r="G32" s="188"/>
      <c r="H32" s="189"/>
      <c r="I32" s="188">
        <f t="shared" si="2"/>
        <v>6</v>
      </c>
      <c r="J32" s="189">
        <f t="shared" si="3"/>
        <v>720</v>
      </c>
      <c r="K32" s="188"/>
      <c r="L32" s="190"/>
    </row>
    <row r="33" spans="1:12" ht="12.75" customHeight="1">
      <c r="A33" s="26"/>
      <c r="B33" s="13"/>
      <c r="C33" s="192">
        <v>0.65</v>
      </c>
      <c r="D33" s="191">
        <v>5</v>
      </c>
      <c r="E33" s="191">
        <v>1</v>
      </c>
      <c r="F33" s="191">
        <f>Max!$B$3*C33</f>
        <v>130</v>
      </c>
      <c r="G33" s="188"/>
      <c r="H33" s="189"/>
      <c r="I33" s="188">
        <f>D33*E33</f>
        <v>5</v>
      </c>
      <c r="J33" s="189">
        <f>F33*I33</f>
        <v>650</v>
      </c>
      <c r="K33" s="188"/>
      <c r="L33" s="190"/>
    </row>
    <row r="34" spans="1:12" ht="12.75" customHeight="1">
      <c r="A34" s="26"/>
      <c r="B34" s="13"/>
      <c r="C34" s="192">
        <v>0.7</v>
      </c>
      <c r="D34" s="191">
        <v>4</v>
      </c>
      <c r="E34" s="191">
        <v>1</v>
      </c>
      <c r="F34" s="191">
        <f>Max!$B$3*C34</f>
        <v>140</v>
      </c>
      <c r="G34" s="188"/>
      <c r="H34" s="189"/>
      <c r="I34" s="188">
        <f t="shared" si="2"/>
        <v>4</v>
      </c>
      <c r="J34" s="189">
        <f t="shared" si="3"/>
        <v>560</v>
      </c>
      <c r="K34" s="188"/>
      <c r="L34" s="190"/>
    </row>
    <row r="35" spans="1:12" ht="12.75" customHeight="1">
      <c r="A35" s="26"/>
      <c r="B35" s="13"/>
      <c r="C35" s="192">
        <v>0.75</v>
      </c>
      <c r="D35" s="191">
        <v>3</v>
      </c>
      <c r="E35" s="191">
        <v>2</v>
      </c>
      <c r="F35" s="191">
        <f>Max!$B$3*C35</f>
        <v>150</v>
      </c>
      <c r="G35" s="188"/>
      <c r="H35" s="189"/>
      <c r="I35" s="188">
        <f t="shared" si="2"/>
        <v>6</v>
      </c>
      <c r="J35" s="189">
        <f t="shared" si="3"/>
        <v>900</v>
      </c>
      <c r="K35" s="188"/>
      <c r="L35" s="190"/>
    </row>
    <row r="36" spans="1:12" ht="12.75" customHeight="1">
      <c r="A36" s="26"/>
      <c r="B36" s="13"/>
      <c r="C36" s="192">
        <v>0.8</v>
      </c>
      <c r="D36" s="191">
        <v>2</v>
      </c>
      <c r="E36" s="191">
        <v>2</v>
      </c>
      <c r="F36" s="191">
        <f>Max!$B$3*C36</f>
        <v>160</v>
      </c>
      <c r="G36" s="188"/>
      <c r="H36" s="189"/>
      <c r="I36" s="188">
        <f t="shared" si="2"/>
        <v>4</v>
      </c>
      <c r="J36" s="189">
        <f t="shared" si="3"/>
        <v>640</v>
      </c>
      <c r="K36" s="188"/>
      <c r="L36" s="190"/>
    </row>
    <row r="37" spans="1:12" ht="12.75" customHeight="1">
      <c r="A37" s="26"/>
      <c r="B37" s="13"/>
      <c r="C37" s="192">
        <v>0.85</v>
      </c>
      <c r="D37" s="191">
        <v>1</v>
      </c>
      <c r="E37" s="191">
        <v>3</v>
      </c>
      <c r="F37" s="191">
        <f>Max!$B$3*C37</f>
        <v>170</v>
      </c>
      <c r="G37" s="188"/>
      <c r="H37" s="189"/>
      <c r="I37" s="188">
        <f t="shared" si="2"/>
        <v>3</v>
      </c>
      <c r="J37" s="189">
        <f t="shared" si="3"/>
        <v>510</v>
      </c>
      <c r="K37" s="188"/>
      <c r="L37" s="190"/>
    </row>
    <row r="38" spans="1:12" ht="12.75" customHeight="1">
      <c r="A38" s="26"/>
      <c r="B38" s="13"/>
      <c r="C38" s="192">
        <v>0.8</v>
      </c>
      <c r="D38" s="191">
        <v>2</v>
      </c>
      <c r="E38" s="191">
        <v>2</v>
      </c>
      <c r="F38" s="191">
        <f>Max!$B$3*C38</f>
        <v>160</v>
      </c>
      <c r="G38" s="188"/>
      <c r="H38" s="189"/>
      <c r="I38" s="188">
        <f t="shared" si="2"/>
        <v>4</v>
      </c>
      <c r="J38" s="189">
        <f t="shared" si="3"/>
        <v>640</v>
      </c>
      <c r="K38" s="188"/>
      <c r="L38" s="190"/>
    </row>
    <row r="39" spans="1:12" ht="12.75" customHeight="1">
      <c r="A39" s="26"/>
      <c r="B39" s="13"/>
      <c r="C39" s="192">
        <v>0.75</v>
      </c>
      <c r="D39" s="191">
        <v>3</v>
      </c>
      <c r="E39" s="191">
        <v>1</v>
      </c>
      <c r="F39" s="191">
        <f>Max!$B$3*C39</f>
        <v>150</v>
      </c>
      <c r="G39" s="188"/>
      <c r="H39" s="189"/>
      <c r="I39" s="188">
        <f t="shared" si="2"/>
        <v>3</v>
      </c>
      <c r="J39" s="189">
        <f t="shared" si="3"/>
        <v>450</v>
      </c>
      <c r="K39" s="188"/>
      <c r="L39" s="190"/>
    </row>
    <row r="40" spans="1:12" ht="12.75" customHeight="1">
      <c r="A40" s="26"/>
      <c r="B40" s="13"/>
      <c r="C40" s="192">
        <v>0.7</v>
      </c>
      <c r="D40" s="191">
        <v>4</v>
      </c>
      <c r="E40" s="191">
        <v>1</v>
      </c>
      <c r="F40" s="191">
        <f>Max!$B$3*C40</f>
        <v>140</v>
      </c>
      <c r="G40" s="188"/>
      <c r="H40" s="189"/>
      <c r="I40" s="188">
        <f t="shared" si="2"/>
        <v>4</v>
      </c>
      <c r="J40" s="189">
        <f t="shared" si="3"/>
        <v>560</v>
      </c>
      <c r="K40" s="188"/>
      <c r="L40" s="190"/>
    </row>
    <row r="41" spans="1:12" ht="12.75" customHeight="1">
      <c r="A41" s="26"/>
      <c r="B41" s="13"/>
      <c r="C41" s="192">
        <v>0.65</v>
      </c>
      <c r="D41" s="191">
        <v>6</v>
      </c>
      <c r="E41" s="191">
        <v>1</v>
      </c>
      <c r="F41" s="191">
        <f>Max!$B$3*C41</f>
        <v>130</v>
      </c>
      <c r="G41" s="188"/>
      <c r="H41" s="189"/>
      <c r="I41" s="188">
        <f t="shared" si="2"/>
        <v>6</v>
      </c>
      <c r="J41" s="189">
        <f t="shared" si="3"/>
        <v>780</v>
      </c>
      <c r="K41" s="188"/>
      <c r="L41" s="190"/>
    </row>
    <row r="42" spans="1:12" ht="12.75" customHeight="1">
      <c r="A42" s="26"/>
      <c r="B42" s="13"/>
      <c r="C42" s="192">
        <v>0.6</v>
      </c>
      <c r="D42" s="191">
        <v>8</v>
      </c>
      <c r="E42" s="191">
        <v>1</v>
      </c>
      <c r="F42" s="191">
        <f>Max!$B$3*C42</f>
        <v>120</v>
      </c>
      <c r="G42" s="188"/>
      <c r="H42" s="189"/>
      <c r="I42" s="188">
        <f t="shared" si="2"/>
        <v>8</v>
      </c>
      <c r="J42" s="189">
        <f t="shared" si="3"/>
        <v>960</v>
      </c>
      <c r="K42" s="188"/>
      <c r="L42" s="190"/>
    </row>
    <row r="43" spans="1:12" ht="12.75" customHeight="1">
      <c r="A43" s="26"/>
      <c r="B43" s="13"/>
      <c r="C43" s="192">
        <v>0.55</v>
      </c>
      <c r="D43" s="191">
        <v>10</v>
      </c>
      <c r="E43" s="191">
        <v>1</v>
      </c>
      <c r="F43" s="191">
        <f>Max!$B$3*C43</f>
        <v>110.00000000000001</v>
      </c>
      <c r="G43" s="188"/>
      <c r="H43" s="189"/>
      <c r="I43" s="188">
        <f t="shared" si="2"/>
        <v>10</v>
      </c>
      <c r="J43" s="189">
        <f t="shared" si="3"/>
        <v>1100.0000000000002</v>
      </c>
      <c r="K43" s="188"/>
      <c r="L43" s="190"/>
    </row>
    <row r="44" spans="1:12" ht="12.75" customHeight="1">
      <c r="A44" s="26"/>
      <c r="B44" s="13"/>
      <c r="C44" s="192">
        <v>0.5</v>
      </c>
      <c r="D44" s="200">
        <v>12</v>
      </c>
      <c r="E44" s="191">
        <v>1</v>
      </c>
      <c r="F44" s="191">
        <f>Max!$B$3*C44</f>
        <v>100</v>
      </c>
      <c r="G44" s="188"/>
      <c r="H44" s="189"/>
      <c r="I44" s="188">
        <f t="shared" si="2"/>
        <v>12</v>
      </c>
      <c r="J44" s="189">
        <f t="shared" si="3"/>
        <v>1200</v>
      </c>
      <c r="K44" s="188"/>
      <c r="L44" s="190"/>
    </row>
    <row r="45" spans="1:12" ht="12.75" customHeight="1">
      <c r="A45" s="44">
        <v>3</v>
      </c>
      <c r="B45" s="45" t="s">
        <v>73</v>
      </c>
      <c r="C45" s="198"/>
      <c r="D45" s="199">
        <v>10</v>
      </c>
      <c r="E45" s="199">
        <v>5</v>
      </c>
      <c r="F45" s="199"/>
      <c r="G45" s="188"/>
      <c r="H45" s="189"/>
      <c r="I45" s="188"/>
      <c r="J45" s="189"/>
      <c r="K45" s="188"/>
      <c r="L45" s="190"/>
    </row>
    <row r="46" spans="1:12" ht="12.75" customHeight="1">
      <c r="A46" s="28">
        <v>4</v>
      </c>
      <c r="B46" s="21" t="s">
        <v>69</v>
      </c>
      <c r="C46" s="196">
        <v>0.6</v>
      </c>
      <c r="D46" s="195">
        <v>5</v>
      </c>
      <c r="E46" s="195">
        <v>1</v>
      </c>
      <c r="F46" s="195">
        <f>Max!$B$4*C46</f>
        <v>132</v>
      </c>
      <c r="G46" s="188"/>
      <c r="H46" s="189"/>
      <c r="I46" s="188"/>
      <c r="J46" s="189"/>
      <c r="K46" s="188">
        <f>D46*E46</f>
        <v>5</v>
      </c>
      <c r="L46" s="190">
        <f>F46*K46</f>
        <v>660</v>
      </c>
    </row>
    <row r="47" spans="1:12" ht="12.75" customHeight="1">
      <c r="A47" s="28"/>
      <c r="B47" s="21"/>
      <c r="C47" s="196">
        <v>0.7</v>
      </c>
      <c r="D47" s="195">
        <v>4</v>
      </c>
      <c r="E47" s="195">
        <v>1</v>
      </c>
      <c r="F47" s="195">
        <f>Max!$B$4*C47</f>
        <v>154</v>
      </c>
      <c r="G47" s="188"/>
      <c r="H47" s="189"/>
      <c r="I47" s="188"/>
      <c r="J47" s="189"/>
      <c r="K47" s="188">
        <f>D47*E47</f>
        <v>4</v>
      </c>
      <c r="L47" s="190">
        <f>F47*K47</f>
        <v>616</v>
      </c>
    </row>
    <row r="48" spans="1:12" ht="12.75" customHeight="1">
      <c r="A48" s="28"/>
      <c r="B48" s="21"/>
      <c r="C48" s="196">
        <v>0.8</v>
      </c>
      <c r="D48" s="201">
        <v>3</v>
      </c>
      <c r="E48" s="195">
        <v>2</v>
      </c>
      <c r="F48" s="195">
        <f>Max!$B$4*C48</f>
        <v>176</v>
      </c>
      <c r="G48" s="188"/>
      <c r="H48" s="189"/>
      <c r="I48" s="188"/>
      <c r="J48" s="189"/>
      <c r="K48" s="188">
        <f>D48*E48</f>
        <v>6</v>
      </c>
      <c r="L48" s="190">
        <f>F48*K48</f>
        <v>1056</v>
      </c>
    </row>
    <row r="49" spans="1:12" ht="12.75" customHeight="1">
      <c r="A49" s="28"/>
      <c r="B49" s="21"/>
      <c r="C49" s="196">
        <v>0.9</v>
      </c>
      <c r="D49" s="195">
        <v>3</v>
      </c>
      <c r="E49" s="195">
        <v>2</v>
      </c>
      <c r="F49" s="195">
        <f>Max!$B$4*C49</f>
        <v>198</v>
      </c>
      <c r="G49" s="188"/>
      <c r="H49" s="189"/>
      <c r="I49" s="188"/>
      <c r="J49" s="189"/>
      <c r="K49" s="188">
        <f>D49*E49</f>
        <v>6</v>
      </c>
      <c r="L49" s="190">
        <f>F49*K49</f>
        <v>1188</v>
      </c>
    </row>
    <row r="50" spans="1:12" ht="12.75" customHeight="1">
      <c r="A50" s="28"/>
      <c r="B50" s="21"/>
      <c r="C50" s="196">
        <v>1</v>
      </c>
      <c r="D50" s="195">
        <v>2</v>
      </c>
      <c r="E50" s="195">
        <v>3</v>
      </c>
      <c r="F50" s="195">
        <f>Max!$B$4*C50</f>
        <v>220</v>
      </c>
      <c r="G50" s="188"/>
      <c r="H50" s="189"/>
      <c r="I50" s="188"/>
      <c r="J50" s="189"/>
      <c r="K50" s="188">
        <f>D50*E50</f>
        <v>6</v>
      </c>
      <c r="L50" s="190">
        <f>F50*K50</f>
        <v>1320</v>
      </c>
    </row>
    <row r="51" spans="1:12" ht="12.75" customHeight="1">
      <c r="A51" s="27">
        <v>5</v>
      </c>
      <c r="B51" s="17" t="s">
        <v>70</v>
      </c>
      <c r="C51" s="194"/>
      <c r="D51" s="202">
        <v>5</v>
      </c>
      <c r="E51" s="193">
        <v>6</v>
      </c>
      <c r="F51" s="193"/>
      <c r="G51" s="188"/>
      <c r="H51" s="189"/>
      <c r="I51" s="188"/>
      <c r="J51" s="189"/>
      <c r="K51" s="188"/>
      <c r="L51" s="190"/>
    </row>
    <row r="52" spans="1:12" ht="12.75" customHeight="1">
      <c r="A52" s="27">
        <v>6</v>
      </c>
      <c r="B52" s="17" t="s">
        <v>10</v>
      </c>
      <c r="C52" s="194"/>
      <c r="D52" s="193">
        <v>10</v>
      </c>
      <c r="E52" s="193">
        <v>4</v>
      </c>
      <c r="F52" s="193"/>
      <c r="G52" s="188"/>
      <c r="H52" s="189"/>
      <c r="I52" s="188"/>
      <c r="J52" s="189"/>
      <c r="K52" s="188"/>
      <c r="L52" s="190"/>
    </row>
    <row r="53" spans="3:12" ht="12.75" customHeight="1">
      <c r="C53" s="182"/>
      <c r="D53" s="180"/>
      <c r="E53" s="180"/>
      <c r="F53" s="180"/>
      <c r="G53" s="188"/>
      <c r="H53" s="189"/>
      <c r="I53" s="188"/>
      <c r="J53" s="189"/>
      <c r="K53" s="188"/>
      <c r="L53" s="190"/>
    </row>
    <row r="54" spans="1:12" ht="12.75" customHeight="1">
      <c r="A54" s="4" t="s">
        <v>102</v>
      </c>
      <c r="C54" s="7" t="s">
        <v>8</v>
      </c>
      <c r="D54" s="179" t="s">
        <v>6</v>
      </c>
      <c r="E54" s="179" t="s">
        <v>7</v>
      </c>
      <c r="F54" s="29" t="s">
        <v>9</v>
      </c>
      <c r="G54" s="188"/>
      <c r="H54" s="189"/>
      <c r="I54" s="188"/>
      <c r="J54" s="189"/>
      <c r="K54" s="188"/>
      <c r="L54" s="190"/>
    </row>
    <row r="55" spans="1:12" ht="12.75" customHeight="1">
      <c r="A55" s="25">
        <v>1</v>
      </c>
      <c r="B55" s="9" t="s">
        <v>4</v>
      </c>
      <c r="C55" s="184">
        <v>0.5</v>
      </c>
      <c r="D55" s="203">
        <v>5</v>
      </c>
      <c r="E55" s="183">
        <v>1</v>
      </c>
      <c r="F55" s="183">
        <f>Max!$B$2*C55</f>
        <v>105</v>
      </c>
      <c r="G55" s="188">
        <f>D55*E55</f>
        <v>5</v>
      </c>
      <c r="H55" s="189">
        <f>F55*G55</f>
        <v>525</v>
      </c>
      <c r="I55" s="188"/>
      <c r="J55" s="189"/>
      <c r="K55" s="188"/>
      <c r="L55" s="190"/>
    </row>
    <row r="56" spans="1:12" ht="12.75" customHeight="1">
      <c r="A56" s="25"/>
      <c r="B56" s="9"/>
      <c r="C56" s="184">
        <v>0.6</v>
      </c>
      <c r="D56" s="203">
        <v>4</v>
      </c>
      <c r="E56" s="183">
        <v>1</v>
      </c>
      <c r="F56" s="183">
        <f>Max!$B$2*C56</f>
        <v>126</v>
      </c>
      <c r="G56" s="188">
        <f>D56*E56</f>
        <v>4</v>
      </c>
      <c r="H56" s="189">
        <f>F56*G56</f>
        <v>504</v>
      </c>
      <c r="I56" s="188"/>
      <c r="J56" s="189"/>
      <c r="K56" s="188"/>
      <c r="L56" s="190"/>
    </row>
    <row r="57" spans="1:12" ht="12.75" customHeight="1">
      <c r="A57" s="25"/>
      <c r="B57" s="9"/>
      <c r="C57" s="184">
        <v>0.7</v>
      </c>
      <c r="D57" s="203">
        <v>3</v>
      </c>
      <c r="E57" s="183">
        <v>2</v>
      </c>
      <c r="F57" s="183">
        <f>Max!$B$2*C57</f>
        <v>147</v>
      </c>
      <c r="G57" s="188">
        <f>D57*E57</f>
        <v>6</v>
      </c>
      <c r="H57" s="189">
        <f>F57*G57</f>
        <v>882</v>
      </c>
      <c r="I57" s="188"/>
      <c r="J57" s="189"/>
      <c r="K57" s="188"/>
      <c r="L57" s="190"/>
    </row>
    <row r="58" spans="1:12" ht="12.75" customHeight="1">
      <c r="A58" s="25"/>
      <c r="B58" s="9"/>
      <c r="C58" s="184">
        <v>0.8</v>
      </c>
      <c r="D58" s="203">
        <v>3</v>
      </c>
      <c r="E58" s="183">
        <v>2</v>
      </c>
      <c r="F58" s="183">
        <f>Max!$B$2*C58</f>
        <v>168</v>
      </c>
      <c r="G58" s="188">
        <f>D58*E58</f>
        <v>6</v>
      </c>
      <c r="H58" s="189">
        <f>F58*G58</f>
        <v>1008</v>
      </c>
      <c r="I58" s="188"/>
      <c r="J58" s="189"/>
      <c r="K58" s="188"/>
      <c r="L58" s="190"/>
    </row>
    <row r="59" spans="1:12" ht="12.75" customHeight="1">
      <c r="A59" s="25"/>
      <c r="B59" s="9"/>
      <c r="C59" s="184">
        <v>0.85</v>
      </c>
      <c r="D59" s="203">
        <v>2</v>
      </c>
      <c r="E59" s="183">
        <v>4</v>
      </c>
      <c r="F59" s="183">
        <f>Max!$B$2*C59</f>
        <v>178.5</v>
      </c>
      <c r="G59" s="188">
        <f>D59*E59</f>
        <v>8</v>
      </c>
      <c r="H59" s="189">
        <f>F59*G59</f>
        <v>1428</v>
      </c>
      <c r="I59" s="188"/>
      <c r="J59" s="189"/>
      <c r="K59" s="188"/>
      <c r="L59" s="190"/>
    </row>
    <row r="60" spans="1:12" ht="12.75" customHeight="1">
      <c r="A60" s="26">
        <v>2</v>
      </c>
      <c r="B60" s="13" t="s">
        <v>107</v>
      </c>
      <c r="C60" s="192">
        <v>0.5</v>
      </c>
      <c r="D60" s="191">
        <v>5</v>
      </c>
      <c r="E60" s="191">
        <v>1</v>
      </c>
      <c r="F60" s="191">
        <f>Max!$B$3*C60</f>
        <v>100</v>
      </c>
      <c r="G60" s="188"/>
      <c r="H60" s="189"/>
      <c r="I60" s="188">
        <f>D60*E60</f>
        <v>5</v>
      </c>
      <c r="J60" s="189">
        <f>F60*I60</f>
        <v>500</v>
      </c>
      <c r="K60" s="188"/>
      <c r="L60" s="190"/>
    </row>
    <row r="61" spans="1:12" ht="12.75" customHeight="1">
      <c r="A61" s="26"/>
      <c r="B61" s="13"/>
      <c r="C61" s="192">
        <v>0.6</v>
      </c>
      <c r="D61" s="191">
        <v>4</v>
      </c>
      <c r="E61" s="191">
        <v>2</v>
      </c>
      <c r="F61" s="191">
        <f>Max!$B$3*C61</f>
        <v>120</v>
      </c>
      <c r="G61" s="188"/>
      <c r="H61" s="189"/>
      <c r="I61" s="188">
        <f>D61*E61</f>
        <v>8</v>
      </c>
      <c r="J61" s="189">
        <f>F61*I61</f>
        <v>960</v>
      </c>
      <c r="K61" s="188"/>
      <c r="L61" s="190"/>
    </row>
    <row r="62" spans="1:12" ht="12.75" customHeight="1">
      <c r="A62" s="26"/>
      <c r="B62" s="13"/>
      <c r="C62" s="192">
        <v>0.7</v>
      </c>
      <c r="D62" s="191">
        <v>3</v>
      </c>
      <c r="E62" s="191">
        <v>2</v>
      </c>
      <c r="F62" s="191">
        <f>Max!$B$3*C62</f>
        <v>140</v>
      </c>
      <c r="G62" s="188"/>
      <c r="H62" s="189"/>
      <c r="I62" s="188">
        <f>D62*E62</f>
        <v>6</v>
      </c>
      <c r="J62" s="189">
        <f>F62*I62</f>
        <v>840</v>
      </c>
      <c r="K62" s="188"/>
      <c r="L62" s="190"/>
    </row>
    <row r="63" spans="1:12" ht="12.75" customHeight="1">
      <c r="A63" s="26"/>
      <c r="B63" s="13"/>
      <c r="C63" s="192">
        <v>0.8</v>
      </c>
      <c r="D63" s="191">
        <v>2</v>
      </c>
      <c r="E63" s="191">
        <v>6</v>
      </c>
      <c r="F63" s="191">
        <f>Max!$B$3*C63</f>
        <v>160</v>
      </c>
      <c r="G63" s="188"/>
      <c r="H63" s="189"/>
      <c r="I63" s="188">
        <f>D63*E63</f>
        <v>12</v>
      </c>
      <c r="J63" s="189">
        <f>F63*I63</f>
        <v>1920</v>
      </c>
      <c r="K63" s="188"/>
      <c r="L63" s="190"/>
    </row>
    <row r="64" spans="1:12" s="209" customFormat="1" ht="12.75" customHeight="1">
      <c r="A64" s="44">
        <v>3</v>
      </c>
      <c r="B64" s="45" t="s">
        <v>72</v>
      </c>
      <c r="C64" s="198"/>
      <c r="D64" s="205">
        <v>6</v>
      </c>
      <c r="E64" s="199">
        <v>5</v>
      </c>
      <c r="F64" s="199"/>
      <c r="G64" s="206"/>
      <c r="H64" s="207"/>
      <c r="I64" s="206"/>
      <c r="J64" s="207"/>
      <c r="K64" s="206"/>
      <c r="L64" s="208"/>
    </row>
    <row r="65" spans="1:12" ht="12.75" customHeight="1">
      <c r="A65" s="25">
        <v>4</v>
      </c>
      <c r="B65" s="9" t="s">
        <v>4</v>
      </c>
      <c r="C65" s="184">
        <v>0.55</v>
      </c>
      <c r="D65" s="203">
        <v>5</v>
      </c>
      <c r="E65" s="183">
        <v>1</v>
      </c>
      <c r="F65" s="183">
        <f>Max!$B$2*C65</f>
        <v>115.50000000000001</v>
      </c>
      <c r="G65" s="188">
        <f>D65*E65</f>
        <v>5</v>
      </c>
      <c r="H65" s="189">
        <f>F65*G65</f>
        <v>577.5000000000001</v>
      </c>
      <c r="I65" s="188"/>
      <c r="J65" s="189"/>
      <c r="K65" s="188"/>
      <c r="L65" s="190"/>
    </row>
    <row r="66" spans="1:12" ht="12.75" customHeight="1">
      <c r="A66" s="25"/>
      <c r="B66" s="9"/>
      <c r="C66" s="184">
        <v>0.65</v>
      </c>
      <c r="D66" s="203">
        <v>4</v>
      </c>
      <c r="E66" s="183">
        <v>1</v>
      </c>
      <c r="F66" s="183">
        <f>Max!$B$2*C66</f>
        <v>136.5</v>
      </c>
      <c r="G66" s="188">
        <f>D66*E66</f>
        <v>4</v>
      </c>
      <c r="H66" s="189">
        <f>F66*G66</f>
        <v>546</v>
      </c>
      <c r="I66" s="188"/>
      <c r="J66" s="189"/>
      <c r="K66" s="188"/>
      <c r="L66" s="190"/>
    </row>
    <row r="67" spans="1:12" ht="12.75" customHeight="1">
      <c r="A67" s="25"/>
      <c r="B67" s="9"/>
      <c r="C67" s="184">
        <v>0.75</v>
      </c>
      <c r="D67" s="203">
        <v>3</v>
      </c>
      <c r="E67" s="183">
        <v>4</v>
      </c>
      <c r="F67" s="183">
        <f>Max!$B$2*C67</f>
        <v>157.5</v>
      </c>
      <c r="G67" s="188">
        <f>D67*E67</f>
        <v>12</v>
      </c>
      <c r="H67" s="189">
        <f>F67*G67</f>
        <v>1890</v>
      </c>
      <c r="I67" s="188"/>
      <c r="J67" s="189"/>
      <c r="K67" s="188"/>
      <c r="L67" s="190"/>
    </row>
    <row r="68" spans="1:12" ht="12.75" customHeight="1">
      <c r="A68" s="27">
        <v>5</v>
      </c>
      <c r="B68" s="17" t="s">
        <v>16</v>
      </c>
      <c r="C68" s="194"/>
      <c r="D68" s="193">
        <v>10</v>
      </c>
      <c r="E68" s="193">
        <v>5</v>
      </c>
      <c r="F68" s="193"/>
      <c r="G68" s="188"/>
      <c r="H68" s="189"/>
      <c r="I68" s="188"/>
      <c r="J68" s="189"/>
      <c r="K68" s="188"/>
      <c r="L68" s="190"/>
    </row>
    <row r="69" spans="1:12" ht="12.75" customHeight="1">
      <c r="A69" s="50">
        <v>6</v>
      </c>
      <c r="B69" s="51" t="s">
        <v>88</v>
      </c>
      <c r="C69" s="53"/>
      <c r="D69" s="52">
        <v>5</v>
      </c>
      <c r="E69" s="54">
        <v>5</v>
      </c>
      <c r="F69" s="54"/>
      <c r="G69" s="188"/>
      <c r="H69" s="189"/>
      <c r="I69" s="188"/>
      <c r="J69" s="189"/>
      <c r="K69" s="188"/>
      <c r="L69" s="190"/>
    </row>
    <row r="70" spans="3:12" ht="12.75" customHeight="1">
      <c r="C70" s="7"/>
      <c r="D70" s="29"/>
      <c r="E70" s="29"/>
      <c r="F70" s="29"/>
      <c r="G70" s="188"/>
      <c r="H70" s="189"/>
      <c r="I70" s="188"/>
      <c r="J70" s="189"/>
      <c r="K70" s="188"/>
      <c r="L70" s="190"/>
    </row>
    <row r="71" spans="3:13" ht="12.75" customHeight="1">
      <c r="C71" s="182"/>
      <c r="D71" s="180"/>
      <c r="E71" s="180"/>
      <c r="F71" s="180"/>
      <c r="G71" s="177">
        <f aca="true" t="shared" si="4" ref="G71:L71">SUM(G7:G70)</f>
        <v>80</v>
      </c>
      <c r="H71" s="178">
        <f t="shared" si="4"/>
        <v>11791.5</v>
      </c>
      <c r="I71" s="177">
        <f t="shared" si="4"/>
        <v>188</v>
      </c>
      <c r="J71" s="178">
        <f t="shared" si="4"/>
        <v>24900</v>
      </c>
      <c r="K71" s="177">
        <f t="shared" si="4"/>
        <v>59</v>
      </c>
      <c r="L71" s="178">
        <f t="shared" si="4"/>
        <v>9812</v>
      </c>
      <c r="M71" s="176"/>
    </row>
    <row r="72" spans="1:12" ht="12.75" customHeight="1">
      <c r="A72" s="4" t="s">
        <v>14</v>
      </c>
      <c r="B72" s="4"/>
      <c r="C72" s="182"/>
      <c r="D72" s="180"/>
      <c r="E72" s="180"/>
      <c r="F72" s="180"/>
      <c r="G72" s="188"/>
      <c r="H72" s="189"/>
      <c r="I72" s="188"/>
      <c r="J72" s="189"/>
      <c r="K72" s="188"/>
      <c r="L72" s="190"/>
    </row>
    <row r="73" spans="1:12" ht="12.75" customHeight="1">
      <c r="A73" s="4" t="s">
        <v>100</v>
      </c>
      <c r="C73" s="7" t="s">
        <v>8</v>
      </c>
      <c r="D73" s="217" t="s">
        <v>6</v>
      </c>
      <c r="E73" s="217" t="s">
        <v>7</v>
      </c>
      <c r="F73" s="29" t="s">
        <v>9</v>
      </c>
      <c r="G73" s="188"/>
      <c r="H73" s="189"/>
      <c r="I73" s="188"/>
      <c r="J73" s="189"/>
      <c r="K73" s="188"/>
      <c r="L73" s="190"/>
    </row>
    <row r="74" spans="1:12" ht="12.75" customHeight="1">
      <c r="A74" s="25">
        <v>1</v>
      </c>
      <c r="B74" s="9" t="s">
        <v>4</v>
      </c>
      <c r="C74" s="184">
        <v>0.5</v>
      </c>
      <c r="D74" s="203">
        <v>5</v>
      </c>
      <c r="E74" s="183">
        <v>1</v>
      </c>
      <c r="F74" s="183">
        <f>Max!$B$2*C74</f>
        <v>105</v>
      </c>
      <c r="G74" s="188">
        <f>D74*E74</f>
        <v>5</v>
      </c>
      <c r="H74" s="189">
        <f>F74*G74</f>
        <v>525</v>
      </c>
      <c r="I74" s="188"/>
      <c r="J74" s="189"/>
      <c r="K74" s="188"/>
      <c r="L74" s="190"/>
    </row>
    <row r="75" spans="1:12" ht="12.75" customHeight="1">
      <c r="A75" s="25"/>
      <c r="B75" s="9"/>
      <c r="C75" s="184">
        <v>0.6</v>
      </c>
      <c r="D75" s="203">
        <v>4</v>
      </c>
      <c r="E75" s="183">
        <v>1</v>
      </c>
      <c r="F75" s="183">
        <f>Max!$B$2*C75</f>
        <v>126</v>
      </c>
      <c r="G75" s="188">
        <f>D75*E75</f>
        <v>4</v>
      </c>
      <c r="H75" s="189">
        <f>F75*G75</f>
        <v>504</v>
      </c>
      <c r="I75" s="188"/>
      <c r="J75" s="189"/>
      <c r="K75" s="188"/>
      <c r="L75" s="190"/>
    </row>
    <row r="76" spans="1:12" ht="12.75" customHeight="1">
      <c r="A76" s="25"/>
      <c r="B76" s="9"/>
      <c r="C76" s="184">
        <v>0.7</v>
      </c>
      <c r="D76" s="203">
        <v>3</v>
      </c>
      <c r="E76" s="183">
        <v>2</v>
      </c>
      <c r="F76" s="183">
        <f>Max!$B$2*C76</f>
        <v>147</v>
      </c>
      <c r="G76" s="188">
        <f>D76*E76</f>
        <v>6</v>
      </c>
      <c r="H76" s="189">
        <f>F76*G76</f>
        <v>882</v>
      </c>
      <c r="I76" s="188"/>
      <c r="J76" s="189"/>
      <c r="K76" s="188"/>
      <c r="L76" s="190"/>
    </row>
    <row r="77" spans="1:12" ht="12.75" customHeight="1">
      <c r="A77" s="25"/>
      <c r="B77" s="9"/>
      <c r="C77" s="184">
        <v>0.8</v>
      </c>
      <c r="D77" s="203">
        <v>3</v>
      </c>
      <c r="E77" s="183">
        <v>5</v>
      </c>
      <c r="F77" s="183">
        <f>Max!$B$2*C77</f>
        <v>168</v>
      </c>
      <c r="G77" s="188">
        <f>D77*E77</f>
        <v>15</v>
      </c>
      <c r="H77" s="189">
        <f>F77*G77</f>
        <v>2520</v>
      </c>
      <c r="I77" s="188"/>
      <c r="J77" s="189"/>
      <c r="K77" s="188"/>
      <c r="L77" s="190"/>
    </row>
    <row r="78" spans="1:12" ht="12.75" customHeight="1">
      <c r="A78" s="26">
        <v>2</v>
      </c>
      <c r="B78" s="13" t="s">
        <v>107</v>
      </c>
      <c r="C78" s="192">
        <v>0.5</v>
      </c>
      <c r="D78" s="200">
        <v>5</v>
      </c>
      <c r="E78" s="191">
        <v>1</v>
      </c>
      <c r="F78" s="191">
        <f>Max!$B$3*C78</f>
        <v>100</v>
      </c>
      <c r="G78" s="188"/>
      <c r="H78" s="189"/>
      <c r="I78" s="188">
        <f>D78*E78</f>
        <v>5</v>
      </c>
      <c r="J78" s="189">
        <f>F78*I78</f>
        <v>500</v>
      </c>
      <c r="K78" s="188"/>
      <c r="L78" s="190"/>
    </row>
    <row r="79" spans="1:12" ht="12.75" customHeight="1">
      <c r="A79" s="26"/>
      <c r="B79" s="13"/>
      <c r="C79" s="192">
        <v>0.6</v>
      </c>
      <c r="D79" s="200">
        <v>4</v>
      </c>
      <c r="E79" s="191">
        <v>1</v>
      </c>
      <c r="F79" s="191">
        <f>Max!$B$3*C79</f>
        <v>120</v>
      </c>
      <c r="G79" s="188"/>
      <c r="H79" s="189"/>
      <c r="I79" s="188">
        <f>D79*E79</f>
        <v>4</v>
      </c>
      <c r="J79" s="189">
        <f>F79*I79</f>
        <v>480</v>
      </c>
      <c r="K79" s="188"/>
      <c r="L79" s="190"/>
    </row>
    <row r="80" spans="1:12" ht="12.75" customHeight="1">
      <c r="A80" s="26"/>
      <c r="B80" s="13"/>
      <c r="C80" s="192">
        <v>0.7</v>
      </c>
      <c r="D80" s="200">
        <v>3</v>
      </c>
      <c r="E80" s="191">
        <v>2</v>
      </c>
      <c r="F80" s="191">
        <f>Max!$B$3*C80</f>
        <v>140</v>
      </c>
      <c r="G80" s="188"/>
      <c r="H80" s="189"/>
      <c r="I80" s="188">
        <f>D80*E80</f>
        <v>6</v>
      </c>
      <c r="J80" s="189">
        <f>F80*I80</f>
        <v>840</v>
      </c>
      <c r="K80" s="188"/>
      <c r="L80" s="190"/>
    </row>
    <row r="81" spans="1:12" ht="12.75" customHeight="1">
      <c r="A81" s="26"/>
      <c r="B81" s="13"/>
      <c r="C81" s="192">
        <v>0.8</v>
      </c>
      <c r="D81" s="200">
        <v>2</v>
      </c>
      <c r="E81" s="191">
        <v>6</v>
      </c>
      <c r="F81" s="191">
        <f>Max!$B$3*C81</f>
        <v>160</v>
      </c>
      <c r="G81" s="188"/>
      <c r="H81" s="189"/>
      <c r="I81" s="188">
        <f>D81*E81</f>
        <v>12</v>
      </c>
      <c r="J81" s="189">
        <f>F81*I81</f>
        <v>1920</v>
      </c>
      <c r="K81" s="188"/>
      <c r="L81" s="190"/>
    </row>
    <row r="82" spans="1:12" ht="12.75" customHeight="1">
      <c r="A82" s="27">
        <v>3</v>
      </c>
      <c r="B82" s="17" t="s">
        <v>73</v>
      </c>
      <c r="C82" s="194"/>
      <c r="D82" s="193">
        <v>10</v>
      </c>
      <c r="E82" s="193">
        <v>5</v>
      </c>
      <c r="F82" s="193"/>
      <c r="G82" s="188"/>
      <c r="H82" s="189"/>
      <c r="I82" s="188"/>
      <c r="J82" s="189"/>
      <c r="K82" s="188"/>
      <c r="L82" s="190"/>
    </row>
    <row r="83" spans="1:12" ht="12.75" customHeight="1">
      <c r="A83" s="27">
        <v>4</v>
      </c>
      <c r="B83" s="17" t="s">
        <v>72</v>
      </c>
      <c r="C83" s="194"/>
      <c r="D83" s="193">
        <v>8</v>
      </c>
      <c r="E83" s="193">
        <v>5</v>
      </c>
      <c r="F83" s="193"/>
      <c r="G83" s="188"/>
      <c r="H83" s="189"/>
      <c r="I83" s="188"/>
      <c r="J83" s="189"/>
      <c r="K83" s="188"/>
      <c r="L83" s="190"/>
    </row>
    <row r="84" spans="1:12" ht="12.75" customHeight="1">
      <c r="A84" s="25">
        <v>5</v>
      </c>
      <c r="B84" s="9" t="s">
        <v>4</v>
      </c>
      <c r="C84" s="184">
        <v>0.5</v>
      </c>
      <c r="D84" s="183">
        <v>5</v>
      </c>
      <c r="E84" s="183">
        <v>1</v>
      </c>
      <c r="F84" s="183">
        <f>Max!$B$2*C84</f>
        <v>105</v>
      </c>
      <c r="G84" s="188">
        <f>D84*E84</f>
        <v>5</v>
      </c>
      <c r="H84" s="189">
        <f>F84*G84</f>
        <v>525</v>
      </c>
      <c r="I84" s="188"/>
      <c r="J84" s="189"/>
      <c r="K84" s="188"/>
      <c r="L84" s="190"/>
    </row>
    <row r="85" spans="1:12" ht="12.75" customHeight="1">
      <c r="A85" s="25"/>
      <c r="B85" s="9"/>
      <c r="C85" s="184">
        <v>0.6</v>
      </c>
      <c r="D85" s="183">
        <v>4</v>
      </c>
      <c r="E85" s="183">
        <v>1</v>
      </c>
      <c r="F85" s="183">
        <f>Max!$B$2*C85</f>
        <v>126</v>
      </c>
      <c r="G85" s="188">
        <f>D85*E85</f>
        <v>4</v>
      </c>
      <c r="H85" s="189">
        <f>F85*G85</f>
        <v>504</v>
      </c>
      <c r="I85" s="188"/>
      <c r="J85" s="189"/>
      <c r="K85" s="188"/>
      <c r="L85" s="190"/>
    </row>
    <row r="86" spans="1:12" ht="12.75" customHeight="1">
      <c r="A86" s="25"/>
      <c r="B86" s="9"/>
      <c r="C86" s="184">
        <v>0.7</v>
      </c>
      <c r="D86" s="183">
        <v>3</v>
      </c>
      <c r="E86" s="183">
        <v>2</v>
      </c>
      <c r="F86" s="183">
        <f>Max!$B$2*C86</f>
        <v>147</v>
      </c>
      <c r="G86" s="188">
        <f>D86*E86</f>
        <v>6</v>
      </c>
      <c r="H86" s="189">
        <f>F86*G86</f>
        <v>882</v>
      </c>
      <c r="I86" s="188"/>
      <c r="J86" s="189"/>
      <c r="K86" s="188"/>
      <c r="L86" s="190"/>
    </row>
    <row r="87" spans="1:12" ht="12.75" customHeight="1">
      <c r="A87" s="25"/>
      <c r="B87" s="9"/>
      <c r="C87" s="184">
        <v>0.75</v>
      </c>
      <c r="D87" s="183">
        <v>3</v>
      </c>
      <c r="E87" s="183">
        <v>4</v>
      </c>
      <c r="F87" s="183">
        <f>Max!$B$2*C87</f>
        <v>157.5</v>
      </c>
      <c r="G87" s="188">
        <f>D87*E87</f>
        <v>12</v>
      </c>
      <c r="H87" s="189">
        <f>F87*G87</f>
        <v>1890</v>
      </c>
      <c r="I87" s="188"/>
      <c r="J87" s="189"/>
      <c r="K87" s="188"/>
      <c r="L87" s="190"/>
    </row>
    <row r="88" spans="1:12" ht="12.75" customHeight="1">
      <c r="A88" s="50">
        <v>6</v>
      </c>
      <c r="B88" s="51" t="s">
        <v>75</v>
      </c>
      <c r="C88" s="53"/>
      <c r="D88" s="52">
        <v>5</v>
      </c>
      <c r="E88" s="54">
        <v>5</v>
      </c>
      <c r="F88" s="54"/>
      <c r="G88" s="188"/>
      <c r="H88" s="189"/>
      <c r="I88" s="188"/>
      <c r="J88" s="189"/>
      <c r="K88" s="188"/>
      <c r="L88" s="190"/>
    </row>
    <row r="89" spans="3:12" ht="12.75" customHeight="1">
      <c r="C89" s="182"/>
      <c r="D89" s="180"/>
      <c r="E89" s="180"/>
      <c r="F89" s="180"/>
      <c r="G89" s="188"/>
      <c r="H89" s="189"/>
      <c r="I89" s="188"/>
      <c r="J89" s="189"/>
      <c r="K89" s="188"/>
      <c r="L89" s="190"/>
    </row>
    <row r="90" spans="1:12" ht="12.75" customHeight="1">
      <c r="A90" s="4" t="s">
        <v>101</v>
      </c>
      <c r="C90" s="7" t="s">
        <v>8</v>
      </c>
      <c r="D90" s="217" t="s">
        <v>6</v>
      </c>
      <c r="E90" s="217" t="s">
        <v>7</v>
      </c>
      <c r="F90" s="29" t="s">
        <v>9</v>
      </c>
      <c r="G90" s="188"/>
      <c r="H90" s="189"/>
      <c r="I90" s="188"/>
      <c r="J90" s="189"/>
      <c r="K90" s="188"/>
      <c r="L90" s="190"/>
    </row>
    <row r="91" spans="1:12" ht="12.75" customHeight="1">
      <c r="A91" s="28">
        <v>1</v>
      </c>
      <c r="B91" s="21" t="s">
        <v>83</v>
      </c>
      <c r="C91" s="196">
        <v>0.5</v>
      </c>
      <c r="D91" s="201">
        <v>3</v>
      </c>
      <c r="E91" s="195">
        <v>1</v>
      </c>
      <c r="F91" s="195">
        <f>Max!$B$4*C91</f>
        <v>110</v>
      </c>
      <c r="G91" s="188"/>
      <c r="H91" s="189"/>
      <c r="I91" s="188"/>
      <c r="J91" s="189"/>
      <c r="K91" s="188">
        <f>D91*E91</f>
        <v>3</v>
      </c>
      <c r="L91" s="190">
        <f>F91*K91</f>
        <v>330</v>
      </c>
    </row>
    <row r="92" spans="1:12" ht="12.75" customHeight="1">
      <c r="A92" s="28"/>
      <c r="B92" s="21"/>
      <c r="C92" s="196">
        <v>0.6</v>
      </c>
      <c r="D92" s="201">
        <v>3</v>
      </c>
      <c r="E92" s="195">
        <v>2</v>
      </c>
      <c r="F92" s="195">
        <f>Max!$B$4*C92</f>
        <v>132</v>
      </c>
      <c r="G92" s="188"/>
      <c r="H92" s="189"/>
      <c r="I92" s="188"/>
      <c r="J92" s="189"/>
      <c r="K92" s="188">
        <f>D92*E92</f>
        <v>6</v>
      </c>
      <c r="L92" s="190">
        <f>F92*K92</f>
        <v>792</v>
      </c>
    </row>
    <row r="93" spans="1:12" ht="12.75" customHeight="1">
      <c r="A93" s="28"/>
      <c r="B93" s="21"/>
      <c r="C93" s="196">
        <v>0.65</v>
      </c>
      <c r="D93" s="201">
        <v>2</v>
      </c>
      <c r="E93" s="195">
        <v>4</v>
      </c>
      <c r="F93" s="195">
        <f>Max!$B$4*C93</f>
        <v>143</v>
      </c>
      <c r="G93" s="188"/>
      <c r="H93" s="189"/>
      <c r="I93" s="188"/>
      <c r="J93" s="189"/>
      <c r="K93" s="188">
        <f>D93*E93</f>
        <v>8</v>
      </c>
      <c r="L93" s="190">
        <f>F93*K93</f>
        <v>1144</v>
      </c>
    </row>
    <row r="94" spans="1:12" ht="12.75" customHeight="1">
      <c r="A94" s="26">
        <v>2</v>
      </c>
      <c r="B94" s="13" t="s">
        <v>107</v>
      </c>
      <c r="C94" s="192">
        <v>0.5</v>
      </c>
      <c r="D94" s="200">
        <v>5</v>
      </c>
      <c r="E94" s="191">
        <v>1</v>
      </c>
      <c r="F94" s="191">
        <f>Max!$B$3*C94</f>
        <v>100</v>
      </c>
      <c r="G94" s="188"/>
      <c r="H94" s="189"/>
      <c r="I94" s="188">
        <f aca="true" t="shared" si="5" ref="I94:I102">D94*E94</f>
        <v>5</v>
      </c>
      <c r="J94" s="189">
        <f aca="true" t="shared" si="6" ref="J94:J102">F94*I94</f>
        <v>500</v>
      </c>
      <c r="K94" s="188"/>
      <c r="L94" s="190"/>
    </row>
    <row r="95" spans="1:12" ht="12.75" customHeight="1">
      <c r="A95" s="26"/>
      <c r="B95" s="13"/>
      <c r="C95" s="192">
        <v>0.6</v>
      </c>
      <c r="D95" s="200">
        <v>5</v>
      </c>
      <c r="E95" s="191">
        <v>1</v>
      </c>
      <c r="F95" s="191">
        <f>Max!$B$3*C95</f>
        <v>120</v>
      </c>
      <c r="G95" s="188"/>
      <c r="H95" s="189"/>
      <c r="I95" s="188">
        <f t="shared" si="5"/>
        <v>5</v>
      </c>
      <c r="J95" s="189">
        <f t="shared" si="6"/>
        <v>600</v>
      </c>
      <c r="K95" s="188"/>
      <c r="L95" s="190"/>
    </row>
    <row r="96" spans="1:12" ht="12.75" customHeight="1">
      <c r="A96" s="26"/>
      <c r="B96" s="13"/>
      <c r="C96" s="192">
        <v>0.7</v>
      </c>
      <c r="D96" s="200">
        <v>4</v>
      </c>
      <c r="E96" s="191">
        <v>2</v>
      </c>
      <c r="F96" s="191">
        <f>Max!$B$3*C96</f>
        <v>140</v>
      </c>
      <c r="G96" s="188"/>
      <c r="H96" s="189"/>
      <c r="I96" s="188">
        <f t="shared" si="5"/>
        <v>8</v>
      </c>
      <c r="J96" s="189">
        <f t="shared" si="6"/>
        <v>1120</v>
      </c>
      <c r="K96" s="188"/>
      <c r="L96" s="190"/>
    </row>
    <row r="97" spans="1:12" ht="12.75" customHeight="1">
      <c r="A97" s="26"/>
      <c r="B97" s="13"/>
      <c r="C97" s="192">
        <v>0.75</v>
      </c>
      <c r="D97" s="200">
        <v>3</v>
      </c>
      <c r="E97" s="191">
        <v>2</v>
      </c>
      <c r="F97" s="191">
        <f>Max!$B$3*C97</f>
        <v>150</v>
      </c>
      <c r="G97" s="188"/>
      <c r="H97" s="189"/>
      <c r="I97" s="188">
        <f t="shared" si="5"/>
        <v>6</v>
      </c>
      <c r="J97" s="189">
        <f t="shared" si="6"/>
        <v>900</v>
      </c>
      <c r="K97" s="188"/>
      <c r="L97" s="190"/>
    </row>
    <row r="98" spans="1:12" ht="12.75" customHeight="1">
      <c r="A98" s="26"/>
      <c r="B98" s="13"/>
      <c r="C98" s="192">
        <v>0.8</v>
      </c>
      <c r="D98" s="200">
        <v>2</v>
      </c>
      <c r="E98" s="191">
        <v>3</v>
      </c>
      <c r="F98" s="191">
        <f>Max!$B$3*C98</f>
        <v>160</v>
      </c>
      <c r="G98" s="188"/>
      <c r="H98" s="189"/>
      <c r="I98" s="188">
        <f t="shared" si="5"/>
        <v>6</v>
      </c>
      <c r="J98" s="189">
        <f t="shared" si="6"/>
        <v>960</v>
      </c>
      <c r="K98" s="188"/>
      <c r="L98" s="190"/>
    </row>
    <row r="99" spans="1:12" ht="12.75" customHeight="1">
      <c r="A99" s="26"/>
      <c r="B99" s="13"/>
      <c r="C99" s="192">
        <v>0.75</v>
      </c>
      <c r="D99" s="200">
        <v>3</v>
      </c>
      <c r="E99" s="191">
        <v>2</v>
      </c>
      <c r="F99" s="191">
        <f>Max!$B$3*C99</f>
        <v>150</v>
      </c>
      <c r="G99" s="188"/>
      <c r="H99" s="189"/>
      <c r="I99" s="188">
        <f t="shared" si="5"/>
        <v>6</v>
      </c>
      <c r="J99" s="189">
        <f t="shared" si="6"/>
        <v>900</v>
      </c>
      <c r="K99" s="188"/>
      <c r="L99" s="190"/>
    </row>
    <row r="100" spans="1:12" ht="12.75" customHeight="1">
      <c r="A100" s="26"/>
      <c r="B100" s="13"/>
      <c r="C100" s="192">
        <v>0.7</v>
      </c>
      <c r="D100" s="200">
        <v>5</v>
      </c>
      <c r="E100" s="191">
        <v>2</v>
      </c>
      <c r="F100" s="191">
        <f>Max!$B$3*C100</f>
        <v>140</v>
      </c>
      <c r="G100" s="188"/>
      <c r="H100" s="189"/>
      <c r="I100" s="188">
        <f t="shared" si="5"/>
        <v>10</v>
      </c>
      <c r="J100" s="189">
        <f t="shared" si="6"/>
        <v>1400</v>
      </c>
      <c r="K100" s="188"/>
      <c r="L100" s="190"/>
    </row>
    <row r="101" spans="1:12" ht="12.75" customHeight="1">
      <c r="A101" s="26"/>
      <c r="B101" s="13"/>
      <c r="C101" s="192">
        <v>0.6</v>
      </c>
      <c r="D101" s="200">
        <v>7</v>
      </c>
      <c r="E101" s="191">
        <v>1</v>
      </c>
      <c r="F101" s="191">
        <f>Max!$B$3*C101</f>
        <v>120</v>
      </c>
      <c r="G101" s="188"/>
      <c r="H101" s="189"/>
      <c r="I101" s="188">
        <f t="shared" si="5"/>
        <v>7</v>
      </c>
      <c r="J101" s="189">
        <f t="shared" si="6"/>
        <v>840</v>
      </c>
      <c r="K101" s="188"/>
      <c r="L101" s="190"/>
    </row>
    <row r="102" spans="1:12" ht="12.75" customHeight="1">
      <c r="A102" s="26"/>
      <c r="B102" s="13"/>
      <c r="C102" s="192">
        <v>0.5</v>
      </c>
      <c r="D102" s="200">
        <v>9</v>
      </c>
      <c r="E102" s="191">
        <v>1</v>
      </c>
      <c r="F102" s="191">
        <f>Max!$B$3*C102</f>
        <v>100</v>
      </c>
      <c r="G102" s="188"/>
      <c r="H102" s="189"/>
      <c r="I102" s="188">
        <f t="shared" si="5"/>
        <v>9</v>
      </c>
      <c r="J102" s="189">
        <f t="shared" si="6"/>
        <v>900</v>
      </c>
      <c r="K102" s="188"/>
      <c r="L102" s="190"/>
    </row>
    <row r="103" spans="1:12" ht="12.75" customHeight="1">
      <c r="A103" s="27">
        <v>3</v>
      </c>
      <c r="B103" s="17" t="s">
        <v>73</v>
      </c>
      <c r="C103" s="194"/>
      <c r="D103" s="193">
        <v>10</v>
      </c>
      <c r="E103" s="193">
        <v>5</v>
      </c>
      <c r="F103" s="193"/>
      <c r="G103" s="188"/>
      <c r="H103" s="189"/>
      <c r="I103" s="188"/>
      <c r="J103" s="189"/>
      <c r="K103" s="188"/>
      <c r="L103" s="190"/>
    </row>
    <row r="104" spans="1:12" ht="12.75" customHeight="1">
      <c r="A104" s="28">
        <v>4</v>
      </c>
      <c r="B104" s="21" t="s">
        <v>11</v>
      </c>
      <c r="C104" s="196">
        <v>0.5</v>
      </c>
      <c r="D104" s="201">
        <v>4</v>
      </c>
      <c r="E104" s="195">
        <v>1</v>
      </c>
      <c r="F104" s="195">
        <f>Max!$B$4*C104</f>
        <v>110</v>
      </c>
      <c r="G104" s="188"/>
      <c r="H104" s="189"/>
      <c r="I104" s="188"/>
      <c r="J104" s="189"/>
      <c r="K104" s="188">
        <f>D104*E104</f>
        <v>4</v>
      </c>
      <c r="L104" s="190">
        <f>F104*K104</f>
        <v>440</v>
      </c>
    </row>
    <row r="105" spans="1:12" ht="12.75" customHeight="1">
      <c r="A105" s="28"/>
      <c r="B105" s="21"/>
      <c r="C105" s="196">
        <v>0.6</v>
      </c>
      <c r="D105" s="201">
        <v>4</v>
      </c>
      <c r="E105" s="195">
        <v>1</v>
      </c>
      <c r="F105" s="195">
        <f>Max!$B$4*C105</f>
        <v>132</v>
      </c>
      <c r="G105" s="188"/>
      <c r="H105" s="189"/>
      <c r="I105" s="188"/>
      <c r="J105" s="189"/>
      <c r="K105" s="188">
        <f>D105*E105</f>
        <v>4</v>
      </c>
      <c r="L105" s="190">
        <f>F105*K105</f>
        <v>528</v>
      </c>
    </row>
    <row r="106" spans="1:12" ht="12.75" customHeight="1">
      <c r="A106" s="28"/>
      <c r="B106" s="21"/>
      <c r="C106" s="196">
        <v>0.7</v>
      </c>
      <c r="D106" s="201">
        <v>3</v>
      </c>
      <c r="E106" s="195">
        <v>2</v>
      </c>
      <c r="F106" s="195">
        <f>Max!$B$4*C106</f>
        <v>154</v>
      </c>
      <c r="G106" s="188"/>
      <c r="H106" s="189"/>
      <c r="I106" s="188"/>
      <c r="J106" s="189"/>
      <c r="K106" s="188">
        <f>D106*E106</f>
        <v>6</v>
      </c>
      <c r="L106" s="190">
        <f>F106*K106</f>
        <v>924</v>
      </c>
    </row>
    <row r="107" spans="1:12" ht="12.75" customHeight="1">
      <c r="A107" s="28"/>
      <c r="B107" s="21"/>
      <c r="C107" s="196">
        <v>0.8</v>
      </c>
      <c r="D107" s="201">
        <v>2</v>
      </c>
      <c r="E107" s="195">
        <v>5</v>
      </c>
      <c r="F107" s="195">
        <f>Max!$B$4*C107</f>
        <v>176</v>
      </c>
      <c r="G107" s="188"/>
      <c r="H107" s="189"/>
      <c r="I107" s="188"/>
      <c r="J107" s="189"/>
      <c r="K107" s="188">
        <f>D107*E107</f>
        <v>10</v>
      </c>
      <c r="L107" s="190">
        <f>F107*K107</f>
        <v>1760</v>
      </c>
    </row>
    <row r="108" spans="1:12" ht="12.75" customHeight="1">
      <c r="A108" s="27">
        <v>5</v>
      </c>
      <c r="B108" s="17" t="s">
        <v>86</v>
      </c>
      <c r="C108" s="194"/>
      <c r="D108" s="202">
        <v>5</v>
      </c>
      <c r="E108" s="193">
        <v>6</v>
      </c>
      <c r="F108" s="193"/>
      <c r="G108" s="188"/>
      <c r="H108" s="189"/>
      <c r="I108" s="188"/>
      <c r="J108" s="189"/>
      <c r="K108" s="188"/>
      <c r="L108" s="190"/>
    </row>
    <row r="109" spans="1:12" ht="12.75" customHeight="1">
      <c r="A109" s="27">
        <v>6</v>
      </c>
      <c r="B109" s="17" t="s">
        <v>10</v>
      </c>
      <c r="C109" s="194"/>
      <c r="D109" s="202">
        <v>10</v>
      </c>
      <c r="E109" s="193">
        <v>4</v>
      </c>
      <c r="F109" s="193"/>
      <c r="G109" s="188"/>
      <c r="H109" s="189"/>
      <c r="I109" s="188"/>
      <c r="J109" s="189"/>
      <c r="K109" s="188"/>
      <c r="L109" s="190"/>
    </row>
    <row r="110" spans="3:12" ht="12.75" customHeight="1">
      <c r="C110" s="182"/>
      <c r="D110" s="180"/>
      <c r="E110" s="180"/>
      <c r="F110" s="180"/>
      <c r="G110" s="188"/>
      <c r="H110" s="189"/>
      <c r="I110" s="188"/>
      <c r="J110" s="189"/>
      <c r="K110" s="188"/>
      <c r="L110" s="190"/>
    </row>
    <row r="111" spans="1:12" ht="12.75" customHeight="1">
      <c r="A111" s="4" t="s">
        <v>102</v>
      </c>
      <c r="C111" s="7" t="s">
        <v>8</v>
      </c>
      <c r="D111" s="217" t="s">
        <v>6</v>
      </c>
      <c r="E111" s="217" t="s">
        <v>7</v>
      </c>
      <c r="F111" s="29" t="s">
        <v>9</v>
      </c>
      <c r="G111" s="188"/>
      <c r="H111" s="189"/>
      <c r="I111" s="188"/>
      <c r="J111" s="189"/>
      <c r="K111" s="188"/>
      <c r="L111" s="190"/>
    </row>
    <row r="112" spans="1:12" ht="12.75" customHeight="1">
      <c r="A112" s="26">
        <v>1</v>
      </c>
      <c r="B112" s="13" t="s">
        <v>107</v>
      </c>
      <c r="C112" s="192">
        <v>0.5</v>
      </c>
      <c r="D112" s="200">
        <v>5</v>
      </c>
      <c r="E112" s="191">
        <v>1</v>
      </c>
      <c r="F112" s="191">
        <f>Max!$B$3*C112</f>
        <v>100</v>
      </c>
      <c r="G112" s="188"/>
      <c r="H112" s="189"/>
      <c r="I112" s="188">
        <f>D112*E112</f>
        <v>5</v>
      </c>
      <c r="J112" s="189">
        <f>F112*I112</f>
        <v>500</v>
      </c>
      <c r="K112" s="188"/>
      <c r="L112" s="190"/>
    </row>
    <row r="113" spans="1:12" ht="12.75" customHeight="1">
      <c r="A113" s="26"/>
      <c r="B113" s="13"/>
      <c r="C113" s="192">
        <v>0.6</v>
      </c>
      <c r="D113" s="200">
        <v>4</v>
      </c>
      <c r="E113" s="191">
        <v>1</v>
      </c>
      <c r="F113" s="191">
        <f>Max!$B$3*C113</f>
        <v>120</v>
      </c>
      <c r="G113" s="188"/>
      <c r="H113" s="189"/>
      <c r="I113" s="188">
        <f>D113*E113</f>
        <v>4</v>
      </c>
      <c r="J113" s="189">
        <f>F113*I113</f>
        <v>480</v>
      </c>
      <c r="K113" s="188"/>
      <c r="L113" s="190"/>
    </row>
    <row r="114" spans="1:12" ht="12.75" customHeight="1">
      <c r="A114" s="26"/>
      <c r="B114" s="13"/>
      <c r="C114" s="192">
        <v>0.7</v>
      </c>
      <c r="D114" s="200">
        <v>3</v>
      </c>
      <c r="E114" s="191">
        <v>2</v>
      </c>
      <c r="F114" s="191">
        <f>Max!$B$3*C114</f>
        <v>140</v>
      </c>
      <c r="G114" s="188"/>
      <c r="H114" s="189"/>
      <c r="I114" s="188">
        <f>D114*E114</f>
        <v>6</v>
      </c>
      <c r="J114" s="189">
        <f>F114*I114</f>
        <v>840</v>
      </c>
      <c r="K114" s="188"/>
      <c r="L114" s="190"/>
    </row>
    <row r="115" spans="1:12" ht="12.75" customHeight="1">
      <c r="A115" s="26"/>
      <c r="B115" s="13"/>
      <c r="C115" s="192">
        <v>0.8</v>
      </c>
      <c r="D115" s="200">
        <v>3</v>
      </c>
      <c r="E115" s="191">
        <v>7</v>
      </c>
      <c r="F115" s="191">
        <f>Max!$B$3*C115</f>
        <v>160</v>
      </c>
      <c r="G115" s="188"/>
      <c r="H115" s="189"/>
      <c r="I115" s="188">
        <f>D115*E115</f>
        <v>21</v>
      </c>
      <c r="J115" s="189">
        <f>F115*I115</f>
        <v>3360</v>
      </c>
      <c r="K115" s="188"/>
      <c r="L115" s="190"/>
    </row>
    <row r="116" spans="1:12" ht="12.75" customHeight="1">
      <c r="A116" s="25">
        <v>2</v>
      </c>
      <c r="B116" s="9" t="s">
        <v>4</v>
      </c>
      <c r="C116" s="184">
        <v>0.5</v>
      </c>
      <c r="D116" s="203">
        <v>5</v>
      </c>
      <c r="E116" s="183">
        <v>1</v>
      </c>
      <c r="F116" s="183">
        <f>Max!$B$2*C116</f>
        <v>105</v>
      </c>
      <c r="G116" s="188">
        <f>D116*E116</f>
        <v>5</v>
      </c>
      <c r="H116" s="189">
        <f>F116*G116</f>
        <v>525</v>
      </c>
      <c r="I116" s="188"/>
      <c r="J116" s="189"/>
      <c r="K116" s="188"/>
      <c r="L116" s="190"/>
    </row>
    <row r="117" spans="1:12" ht="12.75" customHeight="1">
      <c r="A117" s="25"/>
      <c r="B117" s="9"/>
      <c r="C117" s="184">
        <v>0.6</v>
      </c>
      <c r="D117" s="203">
        <v>5</v>
      </c>
      <c r="E117" s="183">
        <v>1</v>
      </c>
      <c r="F117" s="183">
        <f>Max!$B$2*C117</f>
        <v>126</v>
      </c>
      <c r="G117" s="188">
        <f>D117*E117</f>
        <v>5</v>
      </c>
      <c r="H117" s="189">
        <f>F117*G117</f>
        <v>630</v>
      </c>
      <c r="I117" s="188"/>
      <c r="J117" s="189"/>
      <c r="K117" s="188"/>
      <c r="L117" s="190"/>
    </row>
    <row r="118" spans="1:12" ht="12.75" customHeight="1">
      <c r="A118" s="25"/>
      <c r="B118" s="9"/>
      <c r="C118" s="184">
        <v>0.7</v>
      </c>
      <c r="D118" s="203">
        <v>5</v>
      </c>
      <c r="E118" s="183">
        <v>2</v>
      </c>
      <c r="F118" s="183">
        <f>Max!$B$2*C118</f>
        <v>147</v>
      </c>
      <c r="G118" s="188">
        <f>D118*E118</f>
        <v>10</v>
      </c>
      <c r="H118" s="189">
        <f>F118*G118</f>
        <v>1470</v>
      </c>
      <c r="I118" s="188"/>
      <c r="J118" s="189"/>
      <c r="K118" s="188"/>
      <c r="L118" s="190"/>
    </row>
    <row r="119" spans="1:12" ht="12.75" customHeight="1">
      <c r="A119" s="25"/>
      <c r="B119" s="9"/>
      <c r="C119" s="184">
        <v>0.75</v>
      </c>
      <c r="D119" s="203">
        <v>4</v>
      </c>
      <c r="E119" s="183">
        <v>4</v>
      </c>
      <c r="F119" s="183">
        <f>Max!$B$2*C119</f>
        <v>157.5</v>
      </c>
      <c r="G119" s="188">
        <f>D119*E119</f>
        <v>16</v>
      </c>
      <c r="H119" s="189">
        <f>F119*G119</f>
        <v>2520</v>
      </c>
      <c r="I119" s="188"/>
      <c r="J119" s="189"/>
      <c r="K119" s="188"/>
      <c r="L119" s="190"/>
    </row>
    <row r="120" spans="1:12" ht="12.75" customHeight="1">
      <c r="A120" s="44">
        <v>3</v>
      </c>
      <c r="B120" s="45" t="s">
        <v>125</v>
      </c>
      <c r="C120" s="47"/>
      <c r="D120" s="46">
        <v>8</v>
      </c>
      <c r="E120" s="48">
        <v>5</v>
      </c>
      <c r="F120" s="48"/>
      <c r="G120" s="188"/>
      <c r="H120" s="189"/>
      <c r="I120" s="188"/>
      <c r="J120" s="189"/>
      <c r="K120" s="188"/>
      <c r="L120" s="190"/>
    </row>
    <row r="121" spans="1:12" ht="12.75" customHeight="1">
      <c r="A121" s="44">
        <v>4</v>
      </c>
      <c r="B121" s="45" t="s">
        <v>126</v>
      </c>
      <c r="C121" s="47"/>
      <c r="D121" s="46">
        <v>10</v>
      </c>
      <c r="E121" s="48">
        <v>5</v>
      </c>
      <c r="F121" s="48"/>
      <c r="G121" s="188"/>
      <c r="H121" s="189"/>
      <c r="I121" s="188"/>
      <c r="J121" s="189"/>
      <c r="K121" s="188"/>
      <c r="L121" s="190"/>
    </row>
    <row r="122" spans="1:12" ht="12.75" customHeight="1">
      <c r="A122" s="50">
        <v>5</v>
      </c>
      <c r="B122" s="51" t="s">
        <v>88</v>
      </c>
      <c r="C122" s="53"/>
      <c r="D122" s="52">
        <v>5</v>
      </c>
      <c r="E122" s="54">
        <v>5</v>
      </c>
      <c r="F122" s="54"/>
      <c r="G122" s="188"/>
      <c r="H122" s="189"/>
      <c r="I122" s="188"/>
      <c r="J122" s="189"/>
      <c r="K122" s="188"/>
      <c r="L122" s="190"/>
    </row>
    <row r="123" spans="3:12" ht="12.75" customHeight="1">
      <c r="C123" s="7"/>
      <c r="D123" s="29"/>
      <c r="E123" s="29"/>
      <c r="F123" s="29"/>
      <c r="G123" s="188"/>
      <c r="H123" s="189"/>
      <c r="I123" s="188"/>
      <c r="J123" s="189"/>
      <c r="K123" s="188"/>
      <c r="L123" s="190"/>
    </row>
    <row r="124" spans="3:14" ht="12.75" customHeight="1">
      <c r="C124" s="182"/>
      <c r="D124" s="180"/>
      <c r="E124" s="180"/>
      <c r="F124" s="180"/>
      <c r="G124" s="177">
        <f aca="true" t="shared" si="7" ref="G124:L124">SUM(G74:G123)</f>
        <v>93</v>
      </c>
      <c r="H124" s="178">
        <f t="shared" si="7"/>
        <v>13377</v>
      </c>
      <c r="I124" s="177">
        <f t="shared" si="7"/>
        <v>125</v>
      </c>
      <c r="J124" s="178">
        <f t="shared" si="7"/>
        <v>17040</v>
      </c>
      <c r="K124" s="177">
        <f t="shared" si="7"/>
        <v>41</v>
      </c>
      <c r="L124" s="178">
        <f t="shared" si="7"/>
        <v>5918</v>
      </c>
      <c r="M124" s="176"/>
      <c r="N124" s="176"/>
    </row>
    <row r="125" spans="1:12" ht="12.75" customHeight="1">
      <c r="A125" s="4" t="s">
        <v>17</v>
      </c>
      <c r="B125" s="4"/>
      <c r="C125" s="182"/>
      <c r="D125" s="180"/>
      <c r="E125" s="180"/>
      <c r="F125" s="180"/>
      <c r="G125" s="188"/>
      <c r="H125" s="189"/>
      <c r="I125" s="188"/>
      <c r="J125" s="189"/>
      <c r="K125" s="188"/>
      <c r="L125" s="190"/>
    </row>
    <row r="126" spans="1:12" ht="12.75" customHeight="1">
      <c r="A126" s="4" t="s">
        <v>100</v>
      </c>
      <c r="C126" s="7" t="s">
        <v>8</v>
      </c>
      <c r="D126" s="217" t="s">
        <v>6</v>
      </c>
      <c r="E126" s="217" t="s">
        <v>7</v>
      </c>
      <c r="F126" s="29" t="s">
        <v>9</v>
      </c>
      <c r="G126" s="188"/>
      <c r="H126" s="189"/>
      <c r="I126" s="188"/>
      <c r="J126" s="189"/>
      <c r="K126" s="188"/>
      <c r="L126" s="190"/>
    </row>
    <row r="127" spans="1:12" ht="12.75" customHeight="1">
      <c r="A127" s="25">
        <v>1</v>
      </c>
      <c r="B127" s="9" t="s">
        <v>4</v>
      </c>
      <c r="C127" s="184">
        <v>0.5</v>
      </c>
      <c r="D127" s="203">
        <v>5</v>
      </c>
      <c r="E127" s="183">
        <v>1</v>
      </c>
      <c r="F127" s="183">
        <f>Max!$B$2*C127</f>
        <v>105</v>
      </c>
      <c r="G127" s="188">
        <f>D127*E127</f>
        <v>5</v>
      </c>
      <c r="H127" s="189">
        <f>F127*G127</f>
        <v>525</v>
      </c>
      <c r="I127" s="188"/>
      <c r="J127" s="189"/>
      <c r="K127" s="188"/>
      <c r="L127" s="190"/>
    </row>
    <row r="128" spans="1:12" ht="12.75" customHeight="1">
      <c r="A128" s="25"/>
      <c r="B128" s="9"/>
      <c r="C128" s="184">
        <v>0.6</v>
      </c>
      <c r="D128" s="203">
        <v>4</v>
      </c>
      <c r="E128" s="183">
        <v>1</v>
      </c>
      <c r="F128" s="183">
        <f>Max!$B$2*C128</f>
        <v>126</v>
      </c>
      <c r="G128" s="188">
        <f>D128*E128</f>
        <v>4</v>
      </c>
      <c r="H128" s="189">
        <f>F128*G128</f>
        <v>504</v>
      </c>
      <c r="I128" s="188"/>
      <c r="J128" s="189"/>
      <c r="K128" s="188"/>
      <c r="L128" s="190"/>
    </row>
    <row r="129" spans="1:12" ht="12.75" customHeight="1">
      <c r="A129" s="25"/>
      <c r="B129" s="9"/>
      <c r="C129" s="184">
        <v>0.7</v>
      </c>
      <c r="D129" s="203">
        <v>3</v>
      </c>
      <c r="E129" s="183">
        <v>2</v>
      </c>
      <c r="F129" s="183">
        <f>Max!$B$2*C129</f>
        <v>147</v>
      </c>
      <c r="G129" s="188">
        <f>D129*E129</f>
        <v>6</v>
      </c>
      <c r="H129" s="189">
        <f>F129*G129</f>
        <v>882</v>
      </c>
      <c r="I129" s="188"/>
      <c r="J129" s="189"/>
      <c r="K129" s="188"/>
      <c r="L129" s="190"/>
    </row>
    <row r="130" spans="1:12" ht="12.75" customHeight="1">
      <c r="A130" s="25"/>
      <c r="B130" s="9"/>
      <c r="C130" s="184">
        <v>0.8</v>
      </c>
      <c r="D130" s="203">
        <v>2</v>
      </c>
      <c r="E130" s="183">
        <v>2</v>
      </c>
      <c r="F130" s="183">
        <f>Max!$B$2*C130</f>
        <v>168</v>
      </c>
      <c r="G130" s="188">
        <f>D130*E130</f>
        <v>4</v>
      </c>
      <c r="H130" s="189">
        <f>F130*G130</f>
        <v>672</v>
      </c>
      <c r="I130" s="188"/>
      <c r="J130" s="189"/>
      <c r="K130" s="188"/>
      <c r="L130" s="190"/>
    </row>
    <row r="131" spans="1:12" ht="12.75" customHeight="1">
      <c r="A131" s="25"/>
      <c r="B131" s="9"/>
      <c r="C131" s="184">
        <v>0.9</v>
      </c>
      <c r="D131" s="203">
        <v>1</v>
      </c>
      <c r="E131" s="183">
        <v>3</v>
      </c>
      <c r="F131" s="183">
        <f>Max!$B$2*C131</f>
        <v>189</v>
      </c>
      <c r="G131" s="188">
        <f>D131*E131</f>
        <v>3</v>
      </c>
      <c r="H131" s="189">
        <f>F131*G131</f>
        <v>567</v>
      </c>
      <c r="I131" s="188"/>
      <c r="J131" s="189"/>
      <c r="K131" s="188"/>
      <c r="L131" s="190"/>
    </row>
    <row r="132" spans="1:12" ht="12.75" customHeight="1">
      <c r="A132" s="26">
        <v>2</v>
      </c>
      <c r="B132" s="13" t="s">
        <v>107</v>
      </c>
      <c r="C132" s="192">
        <v>0.5</v>
      </c>
      <c r="D132" s="200">
        <v>5</v>
      </c>
      <c r="E132" s="191">
        <v>1</v>
      </c>
      <c r="F132" s="191">
        <f>Max!$B$3*C132</f>
        <v>100</v>
      </c>
      <c r="G132" s="188"/>
      <c r="H132" s="189"/>
      <c r="I132" s="188">
        <f>D132*E132</f>
        <v>5</v>
      </c>
      <c r="J132" s="189">
        <f>F132*I132</f>
        <v>500</v>
      </c>
      <c r="K132" s="188"/>
      <c r="L132" s="190"/>
    </row>
    <row r="133" spans="1:12" ht="12.75" customHeight="1">
      <c r="A133" s="26"/>
      <c r="B133" s="13"/>
      <c r="C133" s="192">
        <v>0.6</v>
      </c>
      <c r="D133" s="200">
        <v>4</v>
      </c>
      <c r="E133" s="191">
        <v>1</v>
      </c>
      <c r="F133" s="191">
        <f>Max!$B$3*C133</f>
        <v>120</v>
      </c>
      <c r="G133" s="188"/>
      <c r="H133" s="189"/>
      <c r="I133" s="188">
        <f>D133*E133</f>
        <v>4</v>
      </c>
      <c r="J133" s="189">
        <f>F133*I133</f>
        <v>480</v>
      </c>
      <c r="K133" s="188"/>
      <c r="L133" s="190"/>
    </row>
    <row r="134" spans="1:12" ht="12.75" customHeight="1">
      <c r="A134" s="26"/>
      <c r="B134" s="13"/>
      <c r="C134" s="192">
        <v>0.7</v>
      </c>
      <c r="D134" s="200">
        <v>3</v>
      </c>
      <c r="E134" s="191">
        <v>2</v>
      </c>
      <c r="F134" s="191">
        <f>Max!$B$3*C134</f>
        <v>140</v>
      </c>
      <c r="G134" s="188"/>
      <c r="H134" s="189"/>
      <c r="I134" s="188">
        <f>D134*E134</f>
        <v>6</v>
      </c>
      <c r="J134" s="189">
        <f>F134*I134</f>
        <v>840</v>
      </c>
      <c r="K134" s="188"/>
      <c r="L134" s="190"/>
    </row>
    <row r="135" spans="1:12" ht="12.75" customHeight="1">
      <c r="A135" s="26"/>
      <c r="B135" s="13"/>
      <c r="C135" s="192">
        <v>0.8</v>
      </c>
      <c r="D135" s="200">
        <v>3</v>
      </c>
      <c r="E135" s="191">
        <v>2</v>
      </c>
      <c r="F135" s="191">
        <f>Max!$B$3*C135</f>
        <v>160</v>
      </c>
      <c r="G135" s="188"/>
      <c r="H135" s="189"/>
      <c r="I135" s="188">
        <f>D135*E135</f>
        <v>6</v>
      </c>
      <c r="J135" s="189">
        <f>F135*I135</f>
        <v>960</v>
      </c>
      <c r="K135" s="188"/>
      <c r="L135" s="190"/>
    </row>
    <row r="136" spans="1:12" ht="12.75" customHeight="1">
      <c r="A136" s="26"/>
      <c r="B136" s="13"/>
      <c r="C136" s="192">
        <v>0.9</v>
      </c>
      <c r="D136" s="200">
        <v>2</v>
      </c>
      <c r="E136" s="191">
        <v>3</v>
      </c>
      <c r="F136" s="191">
        <f>Max!$B$3*C136</f>
        <v>180</v>
      </c>
      <c r="G136" s="188"/>
      <c r="H136" s="189"/>
      <c r="I136" s="188">
        <f>D136*E136</f>
        <v>6</v>
      </c>
      <c r="J136" s="189">
        <f>F136*I136</f>
        <v>1080</v>
      </c>
      <c r="K136" s="188"/>
      <c r="L136" s="190"/>
    </row>
    <row r="137" spans="1:12" ht="12.75" customHeight="1">
      <c r="A137" s="25">
        <v>3</v>
      </c>
      <c r="B137" s="9" t="s">
        <v>4</v>
      </c>
      <c r="C137" s="184">
        <v>0.55</v>
      </c>
      <c r="D137" s="203">
        <v>4</v>
      </c>
      <c r="E137" s="183">
        <v>1</v>
      </c>
      <c r="F137" s="183">
        <f>Max!$B$2*C137</f>
        <v>115.50000000000001</v>
      </c>
      <c r="G137" s="188">
        <f>D137*E137</f>
        <v>4</v>
      </c>
      <c r="H137" s="189">
        <f>F137*G137</f>
        <v>462.00000000000006</v>
      </c>
      <c r="I137" s="188"/>
      <c r="J137" s="189"/>
      <c r="K137" s="188"/>
      <c r="L137" s="190"/>
    </row>
    <row r="138" spans="1:12" ht="12.75" customHeight="1">
      <c r="A138" s="25"/>
      <c r="B138" s="9"/>
      <c r="C138" s="184">
        <v>0.65</v>
      </c>
      <c r="D138" s="203">
        <v>4</v>
      </c>
      <c r="E138" s="183">
        <v>1</v>
      </c>
      <c r="F138" s="183">
        <f>Max!$B$2*C138</f>
        <v>136.5</v>
      </c>
      <c r="G138" s="188">
        <f>D138*E138</f>
        <v>4</v>
      </c>
      <c r="H138" s="189">
        <f>F138*G138</f>
        <v>546</v>
      </c>
      <c r="I138" s="188"/>
      <c r="J138" s="189"/>
      <c r="K138" s="188"/>
      <c r="L138" s="190"/>
    </row>
    <row r="139" spans="1:12" ht="12.75" customHeight="1">
      <c r="A139" s="25"/>
      <c r="B139" s="9"/>
      <c r="C139" s="184">
        <v>0.75</v>
      </c>
      <c r="D139" s="203">
        <v>4</v>
      </c>
      <c r="E139" s="183">
        <v>4</v>
      </c>
      <c r="F139" s="183">
        <f>Max!$B$2*C139</f>
        <v>157.5</v>
      </c>
      <c r="G139" s="188">
        <f>D139*E139</f>
        <v>16</v>
      </c>
      <c r="H139" s="189">
        <f>F139*G139</f>
        <v>2520</v>
      </c>
      <c r="I139" s="188"/>
      <c r="J139" s="189"/>
      <c r="K139" s="188"/>
      <c r="L139" s="190"/>
    </row>
    <row r="140" spans="1:12" ht="12.75" customHeight="1">
      <c r="A140" s="44">
        <v>4</v>
      </c>
      <c r="B140" s="45" t="s">
        <v>73</v>
      </c>
      <c r="C140" s="47"/>
      <c r="D140" s="202">
        <v>10</v>
      </c>
      <c r="E140" s="193">
        <v>5</v>
      </c>
      <c r="F140" s="48"/>
      <c r="G140" s="188"/>
      <c r="H140" s="189"/>
      <c r="I140" s="188"/>
      <c r="J140" s="189"/>
      <c r="K140" s="188"/>
      <c r="L140" s="190"/>
    </row>
    <row r="141" spans="1:12" ht="12.75" customHeight="1">
      <c r="A141" s="44">
        <v>5</v>
      </c>
      <c r="B141" s="45" t="s">
        <v>75</v>
      </c>
      <c r="C141" s="47"/>
      <c r="D141" s="202">
        <v>5</v>
      </c>
      <c r="E141" s="193">
        <v>5</v>
      </c>
      <c r="F141" s="48"/>
      <c r="G141" s="188"/>
      <c r="H141" s="189"/>
      <c r="I141" s="188"/>
      <c r="J141" s="189"/>
      <c r="K141" s="188"/>
      <c r="L141" s="190"/>
    </row>
    <row r="142" spans="3:12" ht="12.75" customHeight="1">
      <c r="C142" s="182"/>
      <c r="D142" s="180"/>
      <c r="E142" s="180"/>
      <c r="F142" s="180"/>
      <c r="G142" s="188"/>
      <c r="H142" s="189"/>
      <c r="I142" s="188"/>
      <c r="J142" s="189"/>
      <c r="K142" s="188"/>
      <c r="L142" s="190"/>
    </row>
    <row r="143" spans="1:12" ht="12.75" customHeight="1">
      <c r="A143" s="4" t="s">
        <v>101</v>
      </c>
      <c r="C143" s="7" t="s">
        <v>8</v>
      </c>
      <c r="D143" s="217" t="s">
        <v>6</v>
      </c>
      <c r="E143" s="217" t="s">
        <v>7</v>
      </c>
      <c r="F143" s="29" t="s">
        <v>9</v>
      </c>
      <c r="G143" s="188"/>
      <c r="H143" s="189"/>
      <c r="I143" s="188"/>
      <c r="J143" s="189"/>
      <c r="K143" s="188"/>
      <c r="L143" s="190"/>
    </row>
    <row r="144" spans="1:12" ht="12.75" customHeight="1">
      <c r="A144" s="28">
        <v>1</v>
      </c>
      <c r="B144" s="21" t="s">
        <v>11</v>
      </c>
      <c r="C144" s="196">
        <v>0.5</v>
      </c>
      <c r="D144" s="201">
        <v>4</v>
      </c>
      <c r="E144" s="195">
        <v>1</v>
      </c>
      <c r="F144" s="195">
        <f>Max!$B$4*C144</f>
        <v>110</v>
      </c>
      <c r="G144" s="188"/>
      <c r="H144" s="189"/>
      <c r="I144" s="188"/>
      <c r="J144" s="189"/>
      <c r="K144" s="188">
        <f aca="true" t="shared" si="8" ref="K144:K149">D144*E144</f>
        <v>4</v>
      </c>
      <c r="L144" s="190">
        <f aca="true" t="shared" si="9" ref="L144:L149">F144*K144</f>
        <v>440</v>
      </c>
    </row>
    <row r="145" spans="1:12" ht="12.75" customHeight="1">
      <c r="A145" s="28"/>
      <c r="B145" s="21"/>
      <c r="C145" s="196">
        <v>0.6</v>
      </c>
      <c r="D145" s="201">
        <v>3</v>
      </c>
      <c r="E145" s="195">
        <v>1</v>
      </c>
      <c r="F145" s="195">
        <f>Max!$B$4*C145</f>
        <v>132</v>
      </c>
      <c r="G145" s="188"/>
      <c r="H145" s="189"/>
      <c r="I145" s="188"/>
      <c r="J145" s="189"/>
      <c r="K145" s="188">
        <f t="shared" si="8"/>
        <v>3</v>
      </c>
      <c r="L145" s="190">
        <f t="shared" si="9"/>
        <v>396</v>
      </c>
    </row>
    <row r="146" spans="1:12" ht="12.75" customHeight="1">
      <c r="A146" s="28"/>
      <c r="B146" s="21"/>
      <c r="C146" s="196">
        <v>0.7</v>
      </c>
      <c r="D146" s="201">
        <v>3</v>
      </c>
      <c r="E146" s="195">
        <v>2</v>
      </c>
      <c r="F146" s="195">
        <f>Max!$B$4*C146</f>
        <v>154</v>
      </c>
      <c r="G146" s="188"/>
      <c r="H146" s="189"/>
      <c r="I146" s="188"/>
      <c r="J146" s="189"/>
      <c r="K146" s="188">
        <f t="shared" si="8"/>
        <v>6</v>
      </c>
      <c r="L146" s="190">
        <f t="shared" si="9"/>
        <v>924</v>
      </c>
    </row>
    <row r="147" spans="1:12" ht="12.75" customHeight="1">
      <c r="A147" s="28"/>
      <c r="B147" s="21"/>
      <c r="C147" s="196">
        <v>0.8</v>
      </c>
      <c r="D147" s="201">
        <v>2</v>
      </c>
      <c r="E147" s="195">
        <v>2</v>
      </c>
      <c r="F147" s="195">
        <f>Max!$B$4*C147</f>
        <v>176</v>
      </c>
      <c r="G147" s="188"/>
      <c r="H147" s="189"/>
      <c r="I147" s="188"/>
      <c r="J147" s="189"/>
      <c r="K147" s="188">
        <f t="shared" si="8"/>
        <v>4</v>
      </c>
      <c r="L147" s="190">
        <f t="shared" si="9"/>
        <v>704</v>
      </c>
    </row>
    <row r="148" spans="1:12" ht="12.75" customHeight="1">
      <c r="A148" s="28"/>
      <c r="B148" s="21"/>
      <c r="C148" s="196">
        <v>0.9</v>
      </c>
      <c r="D148" s="201">
        <v>1</v>
      </c>
      <c r="E148" s="195">
        <v>3</v>
      </c>
      <c r="F148" s="195">
        <f>Max!$B$4*C148</f>
        <v>198</v>
      </c>
      <c r="G148" s="188"/>
      <c r="H148" s="189"/>
      <c r="I148" s="188"/>
      <c r="J148" s="189"/>
      <c r="K148" s="188">
        <f t="shared" si="8"/>
        <v>3</v>
      </c>
      <c r="L148" s="190">
        <f t="shared" si="9"/>
        <v>594</v>
      </c>
    </row>
    <row r="149" spans="1:12" ht="12.75" customHeight="1">
      <c r="A149" s="28"/>
      <c r="B149" s="21"/>
      <c r="C149" s="196">
        <v>0.8</v>
      </c>
      <c r="D149" s="201">
        <v>2</v>
      </c>
      <c r="E149" s="195">
        <v>2</v>
      </c>
      <c r="F149" s="195">
        <f>Max!$B$4*C149</f>
        <v>176</v>
      </c>
      <c r="G149" s="188"/>
      <c r="H149" s="189"/>
      <c r="I149" s="188"/>
      <c r="J149" s="189"/>
      <c r="K149" s="188">
        <f t="shared" si="8"/>
        <v>4</v>
      </c>
      <c r="L149" s="190">
        <f t="shared" si="9"/>
        <v>704</v>
      </c>
    </row>
    <row r="150" spans="1:12" ht="12.75" customHeight="1">
      <c r="A150" s="26">
        <v>2</v>
      </c>
      <c r="B150" s="13" t="s">
        <v>107</v>
      </c>
      <c r="C150" s="192">
        <v>0.5</v>
      </c>
      <c r="D150" s="200">
        <v>6</v>
      </c>
      <c r="E150" s="191">
        <v>1</v>
      </c>
      <c r="F150" s="191">
        <f>Max!$B$3*C150</f>
        <v>100</v>
      </c>
      <c r="G150" s="188"/>
      <c r="H150" s="189"/>
      <c r="I150" s="188">
        <f aca="true" t="shared" si="10" ref="I150:I158">D150*E150</f>
        <v>6</v>
      </c>
      <c r="J150" s="189">
        <f aca="true" t="shared" si="11" ref="J150:J158">F150*I150</f>
        <v>600</v>
      </c>
      <c r="K150" s="188"/>
      <c r="L150" s="190"/>
    </row>
    <row r="151" spans="1:12" ht="12.75" customHeight="1">
      <c r="A151" s="26"/>
      <c r="B151" s="13"/>
      <c r="C151" s="192">
        <v>0.6</v>
      </c>
      <c r="D151" s="200">
        <v>5</v>
      </c>
      <c r="E151" s="191">
        <v>1</v>
      </c>
      <c r="F151" s="191">
        <f>Max!$B$3*C151</f>
        <v>120</v>
      </c>
      <c r="G151" s="188"/>
      <c r="H151" s="189"/>
      <c r="I151" s="188">
        <f t="shared" si="10"/>
        <v>5</v>
      </c>
      <c r="J151" s="189">
        <f t="shared" si="11"/>
        <v>600</v>
      </c>
      <c r="K151" s="188"/>
      <c r="L151" s="190"/>
    </row>
    <row r="152" spans="1:12" ht="12.75" customHeight="1">
      <c r="A152" s="26"/>
      <c r="B152" s="13"/>
      <c r="C152" s="192">
        <v>0.7</v>
      </c>
      <c r="D152" s="200">
        <v>4</v>
      </c>
      <c r="E152" s="191">
        <v>2</v>
      </c>
      <c r="F152" s="191">
        <f>Max!$B$3*C152</f>
        <v>140</v>
      </c>
      <c r="G152" s="188"/>
      <c r="H152" s="189"/>
      <c r="I152" s="188">
        <f t="shared" si="10"/>
        <v>8</v>
      </c>
      <c r="J152" s="189">
        <f t="shared" si="11"/>
        <v>1120</v>
      </c>
      <c r="K152" s="188"/>
      <c r="L152" s="190"/>
    </row>
    <row r="153" spans="1:12" ht="12.75" customHeight="1">
      <c r="A153" s="26"/>
      <c r="B153" s="13"/>
      <c r="C153" s="192">
        <v>0.75</v>
      </c>
      <c r="D153" s="200">
        <v>3</v>
      </c>
      <c r="E153" s="191">
        <v>2</v>
      </c>
      <c r="F153" s="191">
        <f>Max!$B$3*C153</f>
        <v>150</v>
      </c>
      <c r="G153" s="188"/>
      <c r="H153" s="189"/>
      <c r="I153" s="188">
        <f t="shared" si="10"/>
        <v>6</v>
      </c>
      <c r="J153" s="189">
        <f t="shared" si="11"/>
        <v>900</v>
      </c>
      <c r="K153" s="188"/>
      <c r="L153" s="190"/>
    </row>
    <row r="154" spans="1:12" ht="12.75" customHeight="1">
      <c r="A154" s="26"/>
      <c r="B154" s="13"/>
      <c r="C154" s="192">
        <v>0.8</v>
      </c>
      <c r="D154" s="200">
        <v>2</v>
      </c>
      <c r="E154" s="191">
        <v>3</v>
      </c>
      <c r="F154" s="191">
        <f>Max!$B$3*C154</f>
        <v>160</v>
      </c>
      <c r="G154" s="188"/>
      <c r="H154" s="189"/>
      <c r="I154" s="188">
        <f t="shared" si="10"/>
        <v>6</v>
      </c>
      <c r="J154" s="189">
        <f t="shared" si="11"/>
        <v>960</v>
      </c>
      <c r="K154" s="188"/>
      <c r="L154" s="190"/>
    </row>
    <row r="155" spans="1:12" ht="12.75" customHeight="1">
      <c r="A155" s="26"/>
      <c r="B155" s="13"/>
      <c r="C155" s="192">
        <v>0.75</v>
      </c>
      <c r="D155" s="200">
        <v>3</v>
      </c>
      <c r="E155" s="191">
        <v>2</v>
      </c>
      <c r="F155" s="191">
        <f>Max!$B$3*C155</f>
        <v>150</v>
      </c>
      <c r="G155" s="188"/>
      <c r="H155" s="189"/>
      <c r="I155" s="188">
        <f t="shared" si="10"/>
        <v>6</v>
      </c>
      <c r="J155" s="189">
        <f t="shared" si="11"/>
        <v>900</v>
      </c>
      <c r="K155" s="188"/>
      <c r="L155" s="190"/>
    </row>
    <row r="156" spans="1:12" ht="12.75" customHeight="1">
      <c r="A156" s="26"/>
      <c r="B156" s="13"/>
      <c r="C156" s="192">
        <v>0.7</v>
      </c>
      <c r="D156" s="200">
        <v>5</v>
      </c>
      <c r="E156" s="191">
        <v>1</v>
      </c>
      <c r="F156" s="191">
        <f>Max!$B$3*C156</f>
        <v>140</v>
      </c>
      <c r="G156" s="188"/>
      <c r="H156" s="189"/>
      <c r="I156" s="188">
        <f t="shared" si="10"/>
        <v>5</v>
      </c>
      <c r="J156" s="189">
        <f t="shared" si="11"/>
        <v>700</v>
      </c>
      <c r="K156" s="188"/>
      <c r="L156" s="190"/>
    </row>
    <row r="157" spans="1:12" ht="12.75" customHeight="1">
      <c r="A157" s="26"/>
      <c r="B157" s="13"/>
      <c r="C157" s="192">
        <v>0.6</v>
      </c>
      <c r="D157" s="200">
        <v>9</v>
      </c>
      <c r="E157" s="191">
        <v>1</v>
      </c>
      <c r="F157" s="191">
        <f>Max!$B$3*C157</f>
        <v>120</v>
      </c>
      <c r="G157" s="188"/>
      <c r="H157" s="189"/>
      <c r="I157" s="188">
        <f t="shared" si="10"/>
        <v>9</v>
      </c>
      <c r="J157" s="189">
        <f t="shared" si="11"/>
        <v>1080</v>
      </c>
      <c r="K157" s="188"/>
      <c r="L157" s="190"/>
    </row>
    <row r="158" spans="1:12" ht="12.75" customHeight="1">
      <c r="A158" s="26"/>
      <c r="B158" s="13"/>
      <c r="C158" s="192">
        <v>0.5</v>
      </c>
      <c r="D158" s="200">
        <v>11</v>
      </c>
      <c r="E158" s="191">
        <v>1</v>
      </c>
      <c r="F158" s="191">
        <f>Max!$B$3*C158</f>
        <v>100</v>
      </c>
      <c r="G158" s="188"/>
      <c r="H158" s="189"/>
      <c r="I158" s="188">
        <f t="shared" si="10"/>
        <v>11</v>
      </c>
      <c r="J158" s="189">
        <f t="shared" si="11"/>
        <v>1100</v>
      </c>
      <c r="K158" s="188"/>
      <c r="L158" s="190"/>
    </row>
    <row r="159" spans="1:12" ht="12.75" customHeight="1">
      <c r="A159" s="27">
        <v>3</v>
      </c>
      <c r="B159" s="17" t="s">
        <v>73</v>
      </c>
      <c r="C159" s="194"/>
      <c r="D159" s="193">
        <v>10</v>
      </c>
      <c r="E159" s="193">
        <v>5</v>
      </c>
      <c r="F159" s="193"/>
      <c r="G159" s="188"/>
      <c r="H159" s="189"/>
      <c r="I159" s="188"/>
      <c r="J159" s="189"/>
      <c r="K159" s="188"/>
      <c r="L159" s="190"/>
    </row>
    <row r="160" spans="1:12" ht="12.75" customHeight="1">
      <c r="A160" s="28">
        <v>4</v>
      </c>
      <c r="B160" s="21" t="s">
        <v>69</v>
      </c>
      <c r="C160" s="196">
        <v>0.65</v>
      </c>
      <c r="D160" s="201">
        <v>5</v>
      </c>
      <c r="E160" s="195">
        <v>1</v>
      </c>
      <c r="F160" s="195">
        <f>Max!$B$4*C160</f>
        <v>143</v>
      </c>
      <c r="G160" s="188"/>
      <c r="H160" s="189"/>
      <c r="I160" s="188"/>
      <c r="J160" s="189"/>
      <c r="K160" s="188">
        <f>D160*E160</f>
        <v>5</v>
      </c>
      <c r="L160" s="190">
        <f>F160*K160</f>
        <v>715</v>
      </c>
    </row>
    <row r="161" spans="1:12" ht="12.75" customHeight="1">
      <c r="A161" s="28"/>
      <c r="B161" s="21"/>
      <c r="C161" s="196">
        <v>0.75</v>
      </c>
      <c r="D161" s="201">
        <v>5</v>
      </c>
      <c r="E161" s="195">
        <v>2</v>
      </c>
      <c r="F161" s="195">
        <f>Max!$B$4*C161</f>
        <v>165</v>
      </c>
      <c r="G161" s="188"/>
      <c r="H161" s="189"/>
      <c r="I161" s="188"/>
      <c r="J161" s="189"/>
      <c r="K161" s="188">
        <f>D161*E161</f>
        <v>10</v>
      </c>
      <c r="L161" s="190">
        <f>F161*K161</f>
        <v>1650</v>
      </c>
    </row>
    <row r="162" spans="1:12" ht="12.75" customHeight="1">
      <c r="A162" s="28"/>
      <c r="B162" s="21"/>
      <c r="C162" s="196">
        <v>0.85</v>
      </c>
      <c r="D162" s="201">
        <v>4</v>
      </c>
      <c r="E162" s="195">
        <v>4</v>
      </c>
      <c r="F162" s="195">
        <f>Max!$B$4*C162</f>
        <v>187</v>
      </c>
      <c r="G162" s="188"/>
      <c r="H162" s="189"/>
      <c r="I162" s="188"/>
      <c r="J162" s="189"/>
      <c r="K162" s="188">
        <f>D162*E162</f>
        <v>16</v>
      </c>
      <c r="L162" s="190">
        <f>F162*K162</f>
        <v>2992</v>
      </c>
    </row>
    <row r="163" spans="1:12" ht="12.75" customHeight="1">
      <c r="A163" s="27">
        <v>5</v>
      </c>
      <c r="B163" s="17" t="s">
        <v>70</v>
      </c>
      <c r="C163" s="194"/>
      <c r="D163" s="202">
        <v>5</v>
      </c>
      <c r="E163" s="193">
        <v>6</v>
      </c>
      <c r="F163" s="199"/>
      <c r="G163" s="188"/>
      <c r="H163" s="189"/>
      <c r="I163" s="188"/>
      <c r="J163" s="189"/>
      <c r="K163" s="188"/>
      <c r="L163" s="190"/>
    </row>
    <row r="164" spans="1:12" ht="12.75" customHeight="1">
      <c r="A164" s="27">
        <v>6</v>
      </c>
      <c r="B164" s="17" t="s">
        <v>10</v>
      </c>
      <c r="C164" s="194"/>
      <c r="D164" s="202">
        <v>10</v>
      </c>
      <c r="E164" s="193">
        <v>3</v>
      </c>
      <c r="F164" s="193"/>
      <c r="G164" s="188"/>
      <c r="H164" s="189"/>
      <c r="I164" s="188"/>
      <c r="J164" s="189"/>
      <c r="K164" s="188"/>
      <c r="L164" s="190"/>
    </row>
    <row r="165" spans="3:12" ht="12.75" customHeight="1">
      <c r="C165" s="182"/>
      <c r="D165" s="180"/>
      <c r="E165" s="180"/>
      <c r="F165" s="180"/>
      <c r="G165" s="188"/>
      <c r="H165" s="189"/>
      <c r="I165" s="188"/>
      <c r="J165" s="189"/>
      <c r="K165" s="188"/>
      <c r="L165" s="190"/>
    </row>
    <row r="166" spans="1:12" ht="12.75" customHeight="1">
      <c r="A166" s="4" t="s">
        <v>102</v>
      </c>
      <c r="C166" s="7" t="s">
        <v>8</v>
      </c>
      <c r="D166" s="217" t="s">
        <v>6</v>
      </c>
      <c r="E166" s="217" t="s">
        <v>7</v>
      </c>
      <c r="F166" s="29" t="s">
        <v>9</v>
      </c>
      <c r="G166" s="188"/>
      <c r="H166" s="189"/>
      <c r="I166" s="188"/>
      <c r="J166" s="189"/>
      <c r="K166" s="188"/>
      <c r="L166" s="190"/>
    </row>
    <row r="167" spans="1:12" ht="12.75" customHeight="1">
      <c r="A167" s="26">
        <v>1</v>
      </c>
      <c r="B167" s="13" t="s">
        <v>107</v>
      </c>
      <c r="C167" s="192">
        <v>0.5</v>
      </c>
      <c r="D167" s="200">
        <v>5</v>
      </c>
      <c r="E167" s="191">
        <v>1</v>
      </c>
      <c r="F167" s="191">
        <f>Max!$B$3*C167</f>
        <v>100</v>
      </c>
      <c r="G167" s="188"/>
      <c r="H167" s="189"/>
      <c r="I167" s="188">
        <f>D167*E167</f>
        <v>5</v>
      </c>
      <c r="J167" s="189">
        <f>F167*I167</f>
        <v>500</v>
      </c>
      <c r="K167" s="188"/>
      <c r="L167" s="190"/>
    </row>
    <row r="168" spans="1:12" ht="12.75" customHeight="1">
      <c r="A168" s="26"/>
      <c r="B168" s="13"/>
      <c r="C168" s="192">
        <v>0.6</v>
      </c>
      <c r="D168" s="200">
        <v>4</v>
      </c>
      <c r="E168" s="191">
        <v>1</v>
      </c>
      <c r="F168" s="191">
        <f>Max!$B$3*C168</f>
        <v>120</v>
      </c>
      <c r="G168" s="188"/>
      <c r="H168" s="189"/>
      <c r="I168" s="188">
        <f>D168*E168</f>
        <v>4</v>
      </c>
      <c r="J168" s="189">
        <f>F168*I168</f>
        <v>480</v>
      </c>
      <c r="K168" s="188"/>
      <c r="L168" s="190"/>
    </row>
    <row r="169" spans="1:12" ht="12.75" customHeight="1">
      <c r="A169" s="26"/>
      <c r="B169" s="13"/>
      <c r="C169" s="192">
        <v>0.7</v>
      </c>
      <c r="D169" s="200">
        <v>3</v>
      </c>
      <c r="E169" s="191">
        <v>2</v>
      </c>
      <c r="F169" s="191">
        <f>Max!$B$3*C169</f>
        <v>140</v>
      </c>
      <c r="G169" s="188"/>
      <c r="H169" s="189"/>
      <c r="I169" s="188">
        <f>D169*E169</f>
        <v>6</v>
      </c>
      <c r="J169" s="189">
        <f>F169*I169</f>
        <v>840</v>
      </c>
      <c r="K169" s="188"/>
      <c r="L169" s="190"/>
    </row>
    <row r="170" spans="1:12" ht="12.75" customHeight="1">
      <c r="A170" s="26"/>
      <c r="B170" s="13"/>
      <c r="C170" s="192">
        <v>0.8</v>
      </c>
      <c r="D170" s="200">
        <v>3</v>
      </c>
      <c r="E170" s="191">
        <v>6</v>
      </c>
      <c r="F170" s="191">
        <f>Max!$B$3*C170</f>
        <v>160</v>
      </c>
      <c r="G170" s="188"/>
      <c r="H170" s="189"/>
      <c r="I170" s="188">
        <f>D170*E170</f>
        <v>18</v>
      </c>
      <c r="J170" s="189">
        <f>F170*I170</f>
        <v>2880</v>
      </c>
      <c r="K170" s="188"/>
      <c r="L170" s="190"/>
    </row>
    <row r="171" spans="1:12" ht="12.75" customHeight="1">
      <c r="A171" s="25">
        <v>2</v>
      </c>
      <c r="B171" s="9" t="s">
        <v>4</v>
      </c>
      <c r="C171" s="184">
        <v>0.5</v>
      </c>
      <c r="D171" s="203">
        <v>5</v>
      </c>
      <c r="E171" s="183">
        <v>1</v>
      </c>
      <c r="F171" s="183">
        <f>Max!$B$2*C171</f>
        <v>105</v>
      </c>
      <c r="G171" s="188">
        <f>D171*E171</f>
        <v>5</v>
      </c>
      <c r="H171" s="189">
        <f>F171*G171</f>
        <v>525</v>
      </c>
      <c r="I171" s="188"/>
      <c r="J171" s="189"/>
      <c r="K171" s="188"/>
      <c r="L171" s="190"/>
    </row>
    <row r="172" spans="1:12" ht="12.75" customHeight="1">
      <c r="A172" s="25"/>
      <c r="B172" s="9"/>
      <c r="C172" s="184">
        <v>0.6</v>
      </c>
      <c r="D172" s="203">
        <v>4</v>
      </c>
      <c r="E172" s="183">
        <v>1</v>
      </c>
      <c r="F172" s="183">
        <f>Max!$B$2*C172</f>
        <v>126</v>
      </c>
      <c r="G172" s="188">
        <f>D172*E172</f>
        <v>4</v>
      </c>
      <c r="H172" s="189">
        <f>F172*G172</f>
        <v>504</v>
      </c>
      <c r="I172" s="188"/>
      <c r="J172" s="189"/>
      <c r="K172" s="188"/>
      <c r="L172" s="190"/>
    </row>
    <row r="173" spans="1:12" ht="12.75" customHeight="1">
      <c r="A173" s="25"/>
      <c r="B173" s="9"/>
      <c r="C173" s="184">
        <v>0.7</v>
      </c>
      <c r="D173" s="203">
        <v>3</v>
      </c>
      <c r="E173" s="183">
        <v>2</v>
      </c>
      <c r="F173" s="183">
        <f>Max!$B$2*C173</f>
        <v>147</v>
      </c>
      <c r="G173" s="188">
        <f>D173*E173</f>
        <v>6</v>
      </c>
      <c r="H173" s="189">
        <f>F173*G173</f>
        <v>882</v>
      </c>
      <c r="I173" s="188"/>
      <c r="J173" s="189"/>
      <c r="K173" s="188"/>
      <c r="L173" s="190"/>
    </row>
    <row r="174" spans="1:12" ht="12.75" customHeight="1">
      <c r="A174" s="25"/>
      <c r="B174" s="9"/>
      <c r="C174" s="184">
        <v>0.8</v>
      </c>
      <c r="D174" s="203">
        <v>3</v>
      </c>
      <c r="E174" s="183">
        <v>3</v>
      </c>
      <c r="F174" s="183">
        <f>Max!$B$2*C174</f>
        <v>168</v>
      </c>
      <c r="G174" s="188">
        <f>D174*E174</f>
        <v>9</v>
      </c>
      <c r="H174" s="189">
        <f>F174*G174</f>
        <v>1512</v>
      </c>
      <c r="I174" s="188"/>
      <c r="J174" s="189"/>
      <c r="K174" s="188"/>
      <c r="L174" s="190"/>
    </row>
    <row r="175" spans="1:12" ht="12.75" customHeight="1">
      <c r="A175" s="25"/>
      <c r="B175" s="9"/>
      <c r="C175" s="184">
        <v>0.85</v>
      </c>
      <c r="D175" s="203">
        <v>2</v>
      </c>
      <c r="E175" s="183">
        <v>4</v>
      </c>
      <c r="F175" s="183">
        <f>Max!$B$2*C175</f>
        <v>178.5</v>
      </c>
      <c r="G175" s="188">
        <f>D175*E175</f>
        <v>8</v>
      </c>
      <c r="H175" s="189">
        <f>F175*G175</f>
        <v>1428</v>
      </c>
      <c r="I175" s="188"/>
      <c r="J175" s="189"/>
      <c r="K175" s="188"/>
      <c r="L175" s="190"/>
    </row>
    <row r="176" spans="1:12" ht="12.75" customHeight="1">
      <c r="A176" s="26">
        <v>3</v>
      </c>
      <c r="B176" s="13" t="s">
        <v>107</v>
      </c>
      <c r="C176" s="192">
        <v>0.5</v>
      </c>
      <c r="D176" s="200">
        <v>6</v>
      </c>
      <c r="E176" s="191">
        <v>1</v>
      </c>
      <c r="F176" s="191">
        <f>Max!$B$3*C176</f>
        <v>100</v>
      </c>
      <c r="G176" s="188"/>
      <c r="H176" s="189"/>
      <c r="I176" s="188">
        <f>D176*E176</f>
        <v>6</v>
      </c>
      <c r="J176" s="189">
        <f>F176*I176</f>
        <v>600</v>
      </c>
      <c r="K176" s="188"/>
      <c r="L176" s="190"/>
    </row>
    <row r="177" spans="1:12" ht="12.75" customHeight="1">
      <c r="A177" s="26"/>
      <c r="B177" s="13"/>
      <c r="C177" s="192">
        <v>0.6</v>
      </c>
      <c r="D177" s="200">
        <v>6</v>
      </c>
      <c r="E177" s="191">
        <v>1</v>
      </c>
      <c r="F177" s="191">
        <f>Max!$B$3*C177</f>
        <v>120</v>
      </c>
      <c r="G177" s="188"/>
      <c r="H177" s="189"/>
      <c r="I177" s="188">
        <f>D177*E177</f>
        <v>6</v>
      </c>
      <c r="J177" s="189">
        <f>F177*I177</f>
        <v>720</v>
      </c>
      <c r="K177" s="188"/>
      <c r="L177" s="190"/>
    </row>
    <row r="178" spans="1:12" ht="12.75" customHeight="1">
      <c r="A178" s="26"/>
      <c r="B178" s="13"/>
      <c r="C178" s="192">
        <v>0.7</v>
      </c>
      <c r="D178" s="200">
        <v>6</v>
      </c>
      <c r="E178" s="191">
        <v>4</v>
      </c>
      <c r="F178" s="191">
        <f>Max!$B$3*C178</f>
        <v>140</v>
      </c>
      <c r="G178" s="188"/>
      <c r="H178" s="189"/>
      <c r="I178" s="188">
        <f>D178*E178</f>
        <v>24</v>
      </c>
      <c r="J178" s="189">
        <f>F178*I178</f>
        <v>3360</v>
      </c>
      <c r="K178" s="188"/>
      <c r="L178" s="190"/>
    </row>
    <row r="179" spans="1:12" ht="12.75" customHeight="1">
      <c r="A179" s="27">
        <v>4</v>
      </c>
      <c r="B179" s="17" t="s">
        <v>73</v>
      </c>
      <c r="C179" s="194"/>
      <c r="D179" s="202">
        <v>10</v>
      </c>
      <c r="E179" s="193">
        <v>5</v>
      </c>
      <c r="F179" s="193"/>
      <c r="G179" s="188"/>
      <c r="H179" s="189"/>
      <c r="I179" s="188"/>
      <c r="J179" s="189"/>
      <c r="K179" s="188"/>
      <c r="L179" s="190"/>
    </row>
    <row r="180" spans="1:12" ht="12.75" customHeight="1">
      <c r="A180" s="50">
        <v>5</v>
      </c>
      <c r="B180" s="51" t="s">
        <v>86</v>
      </c>
      <c r="C180" s="53"/>
      <c r="D180" s="52">
        <v>6</v>
      </c>
      <c r="E180" s="54">
        <v>6</v>
      </c>
      <c r="F180" s="54"/>
      <c r="G180" s="188"/>
      <c r="H180" s="189"/>
      <c r="I180" s="188"/>
      <c r="J180" s="189"/>
      <c r="K180" s="188"/>
      <c r="L180" s="190"/>
    </row>
    <row r="181" spans="1:12" ht="12.75" customHeight="1">
      <c r="A181" s="50">
        <v>6</v>
      </c>
      <c r="B181" s="51" t="s">
        <v>88</v>
      </c>
      <c r="C181" s="53"/>
      <c r="D181" s="52">
        <v>5</v>
      </c>
      <c r="E181" s="54">
        <v>5</v>
      </c>
      <c r="F181" s="54"/>
      <c r="G181" s="188"/>
      <c r="H181" s="189"/>
      <c r="I181" s="188"/>
      <c r="J181" s="189"/>
      <c r="K181" s="188"/>
      <c r="L181" s="190"/>
    </row>
    <row r="182" spans="3:12" ht="12.75" customHeight="1">
      <c r="C182" s="7"/>
      <c r="D182" s="29"/>
      <c r="E182" s="29"/>
      <c r="F182" s="29"/>
      <c r="G182" s="188"/>
      <c r="H182" s="189"/>
      <c r="I182" s="188"/>
      <c r="J182" s="189"/>
      <c r="K182" s="188"/>
      <c r="L182" s="190"/>
    </row>
    <row r="183" spans="3:14" ht="12.75" customHeight="1">
      <c r="C183" s="182"/>
      <c r="D183" s="180"/>
      <c r="E183" s="180"/>
      <c r="F183" s="180"/>
      <c r="G183" s="177">
        <f aca="true" t="shared" si="12" ref="G183:L183">SUM(G127:G182)</f>
        <v>78</v>
      </c>
      <c r="H183" s="178">
        <f t="shared" si="12"/>
        <v>11529</v>
      </c>
      <c r="I183" s="177">
        <f t="shared" si="12"/>
        <v>158</v>
      </c>
      <c r="J183" s="178">
        <f t="shared" si="12"/>
        <v>21200</v>
      </c>
      <c r="K183" s="177">
        <f t="shared" si="12"/>
        <v>55</v>
      </c>
      <c r="L183" s="178">
        <f t="shared" si="12"/>
        <v>9119</v>
      </c>
      <c r="M183" s="176"/>
      <c r="N183" s="176"/>
    </row>
    <row r="184" spans="1:12" ht="12.75" customHeight="1">
      <c r="A184" s="4" t="s">
        <v>15</v>
      </c>
      <c r="B184" s="4"/>
      <c r="C184" s="182"/>
      <c r="D184" s="180"/>
      <c r="E184" s="180"/>
      <c r="F184" s="180"/>
      <c r="G184" s="188"/>
      <c r="H184" s="189"/>
      <c r="I184" s="188"/>
      <c r="J184" s="189"/>
      <c r="K184" s="188"/>
      <c r="L184" s="190"/>
    </row>
    <row r="185" spans="1:12" ht="12.75" customHeight="1">
      <c r="A185" s="4" t="s">
        <v>100</v>
      </c>
      <c r="C185" s="7" t="s">
        <v>8</v>
      </c>
      <c r="D185" s="217" t="s">
        <v>6</v>
      </c>
      <c r="E185" s="217" t="s">
        <v>7</v>
      </c>
      <c r="F185" s="29" t="s">
        <v>9</v>
      </c>
      <c r="G185" s="188"/>
      <c r="H185" s="189"/>
      <c r="I185" s="188"/>
      <c r="J185" s="189"/>
      <c r="K185" s="188"/>
      <c r="L185" s="190"/>
    </row>
    <row r="186" spans="1:12" ht="12.75" customHeight="1">
      <c r="A186" s="25">
        <v>1</v>
      </c>
      <c r="B186" s="9" t="s">
        <v>4</v>
      </c>
      <c r="C186" s="184">
        <v>0.5</v>
      </c>
      <c r="D186" s="203">
        <v>5</v>
      </c>
      <c r="E186" s="183">
        <v>1</v>
      </c>
      <c r="F186" s="183">
        <f>Max!$B$2*C186</f>
        <v>105</v>
      </c>
      <c r="G186" s="188">
        <f>D186*E186</f>
        <v>5</v>
      </c>
      <c r="H186" s="189">
        <f>F186*G186</f>
        <v>525</v>
      </c>
      <c r="I186" s="188"/>
      <c r="J186" s="189"/>
      <c r="K186" s="188"/>
      <c r="L186" s="190"/>
    </row>
    <row r="187" spans="1:12" ht="12.75" customHeight="1">
      <c r="A187" s="25"/>
      <c r="B187" s="9"/>
      <c r="C187" s="184">
        <v>0.6</v>
      </c>
      <c r="D187" s="203">
        <v>4</v>
      </c>
      <c r="E187" s="183">
        <v>1</v>
      </c>
      <c r="F187" s="183">
        <f>Max!$B$2*C187</f>
        <v>126</v>
      </c>
      <c r="G187" s="188">
        <f>D187*E187</f>
        <v>4</v>
      </c>
      <c r="H187" s="189">
        <f>F187*G187</f>
        <v>504</v>
      </c>
      <c r="I187" s="188"/>
      <c r="J187" s="189"/>
      <c r="K187" s="188"/>
      <c r="L187" s="190"/>
    </row>
    <row r="188" spans="1:12" ht="12.75" customHeight="1">
      <c r="A188" s="25"/>
      <c r="B188" s="9"/>
      <c r="C188" s="184">
        <v>0.7</v>
      </c>
      <c r="D188" s="203">
        <v>3</v>
      </c>
      <c r="E188" s="183">
        <v>2</v>
      </c>
      <c r="F188" s="183">
        <f>Max!$B$2*C188</f>
        <v>147</v>
      </c>
      <c r="G188" s="188">
        <f>D188*E188</f>
        <v>6</v>
      </c>
      <c r="H188" s="189">
        <f>F188*G188</f>
        <v>882</v>
      </c>
      <c r="I188" s="188"/>
      <c r="J188" s="189"/>
      <c r="K188" s="188"/>
      <c r="L188" s="190"/>
    </row>
    <row r="189" spans="1:12" ht="12.75" customHeight="1">
      <c r="A189" s="25"/>
      <c r="B189" s="9"/>
      <c r="C189" s="184">
        <v>0.8</v>
      </c>
      <c r="D189" s="203">
        <v>3</v>
      </c>
      <c r="E189" s="183">
        <v>5</v>
      </c>
      <c r="F189" s="183">
        <f>Max!$B$2*C189</f>
        <v>168</v>
      </c>
      <c r="G189" s="188">
        <f>D189*E189</f>
        <v>15</v>
      </c>
      <c r="H189" s="189">
        <f>F189*G189</f>
        <v>2520</v>
      </c>
      <c r="I189" s="188"/>
      <c r="J189" s="189"/>
      <c r="K189" s="188"/>
      <c r="L189" s="190"/>
    </row>
    <row r="190" spans="1:12" ht="12.75" customHeight="1">
      <c r="A190" s="26">
        <v>2</v>
      </c>
      <c r="B190" s="13" t="s">
        <v>107</v>
      </c>
      <c r="C190" s="192">
        <v>0.5</v>
      </c>
      <c r="D190" s="200">
        <v>5</v>
      </c>
      <c r="E190" s="191">
        <v>1</v>
      </c>
      <c r="F190" s="191">
        <f>Max!$B$3*C190</f>
        <v>100</v>
      </c>
      <c r="G190" s="188"/>
      <c r="H190" s="189"/>
      <c r="I190" s="188">
        <f>D190*E190</f>
        <v>5</v>
      </c>
      <c r="J190" s="189">
        <f>F190*I190</f>
        <v>500</v>
      </c>
      <c r="K190" s="188"/>
      <c r="L190" s="190"/>
    </row>
    <row r="191" spans="1:12" ht="12.75" customHeight="1">
      <c r="A191" s="26"/>
      <c r="B191" s="13"/>
      <c r="C191" s="192">
        <v>0.6</v>
      </c>
      <c r="D191" s="200">
        <v>4</v>
      </c>
      <c r="E191" s="191">
        <v>1</v>
      </c>
      <c r="F191" s="191">
        <f>Max!$B$3*C191</f>
        <v>120</v>
      </c>
      <c r="G191" s="188"/>
      <c r="H191" s="189"/>
      <c r="I191" s="188">
        <f>D191*E191</f>
        <v>4</v>
      </c>
      <c r="J191" s="189">
        <f>F191*I191</f>
        <v>480</v>
      </c>
      <c r="K191" s="188"/>
      <c r="L191" s="190"/>
    </row>
    <row r="192" spans="1:12" ht="12.75" customHeight="1">
      <c r="A192" s="26"/>
      <c r="B192" s="13"/>
      <c r="C192" s="192">
        <v>0.7</v>
      </c>
      <c r="D192" s="200">
        <v>3</v>
      </c>
      <c r="E192" s="191">
        <v>2</v>
      </c>
      <c r="F192" s="191">
        <f>Max!$B$3*C192</f>
        <v>140</v>
      </c>
      <c r="G192" s="188"/>
      <c r="H192" s="189"/>
      <c r="I192" s="188">
        <f>D192*E192</f>
        <v>6</v>
      </c>
      <c r="J192" s="189">
        <f>F192*I192</f>
        <v>840</v>
      </c>
      <c r="K192" s="188"/>
      <c r="L192" s="190"/>
    </row>
    <row r="193" spans="1:12" ht="12.75" customHeight="1">
      <c r="A193" s="26"/>
      <c r="B193" s="13"/>
      <c r="C193" s="192">
        <v>0.8</v>
      </c>
      <c r="D193" s="200">
        <v>3</v>
      </c>
      <c r="E193" s="191">
        <v>3</v>
      </c>
      <c r="F193" s="191">
        <f>Max!$B$3*C193</f>
        <v>160</v>
      </c>
      <c r="G193" s="188"/>
      <c r="H193" s="189"/>
      <c r="I193" s="188">
        <f>D193*E193</f>
        <v>9</v>
      </c>
      <c r="J193" s="189">
        <f>F193*I193</f>
        <v>1440</v>
      </c>
      <c r="K193" s="188"/>
      <c r="L193" s="190"/>
    </row>
    <row r="194" spans="1:12" ht="12.75" customHeight="1">
      <c r="A194" s="26"/>
      <c r="B194" s="13"/>
      <c r="C194" s="192">
        <v>0.85</v>
      </c>
      <c r="D194" s="200">
        <v>2</v>
      </c>
      <c r="E194" s="191">
        <v>4</v>
      </c>
      <c r="F194" s="191">
        <f>Max!$B$3*C194</f>
        <v>170</v>
      </c>
      <c r="G194" s="188"/>
      <c r="H194" s="189"/>
      <c r="I194" s="188">
        <f>D194*E194</f>
        <v>8</v>
      </c>
      <c r="J194" s="189">
        <f>F194*I194</f>
        <v>1360</v>
      </c>
      <c r="K194" s="188"/>
      <c r="L194" s="190"/>
    </row>
    <row r="195" spans="1:12" ht="12.75" customHeight="1">
      <c r="A195" s="44">
        <v>3</v>
      </c>
      <c r="B195" s="45" t="s">
        <v>73</v>
      </c>
      <c r="C195" s="47"/>
      <c r="D195" s="46">
        <v>10</v>
      </c>
      <c r="E195" s="48">
        <v>5</v>
      </c>
      <c r="F195" s="48"/>
      <c r="G195" s="188"/>
      <c r="H195" s="189"/>
      <c r="I195" s="188"/>
      <c r="J195" s="189"/>
      <c r="K195" s="188"/>
      <c r="L195" s="190"/>
    </row>
    <row r="196" spans="1:12" ht="12.75" customHeight="1">
      <c r="A196" s="44">
        <v>4</v>
      </c>
      <c r="B196" s="45" t="s">
        <v>72</v>
      </c>
      <c r="C196" s="47"/>
      <c r="D196" s="46">
        <v>8</v>
      </c>
      <c r="E196" s="48">
        <v>5</v>
      </c>
      <c r="F196" s="48"/>
      <c r="G196" s="188"/>
      <c r="H196" s="189"/>
      <c r="I196" s="188"/>
      <c r="J196" s="189"/>
      <c r="K196" s="188"/>
      <c r="L196" s="190"/>
    </row>
    <row r="197" spans="1:12" ht="12.75" customHeight="1">
      <c r="A197" s="25">
        <v>5</v>
      </c>
      <c r="B197" s="9" t="s">
        <v>4</v>
      </c>
      <c r="C197" s="184">
        <v>0.5</v>
      </c>
      <c r="D197" s="203">
        <v>5</v>
      </c>
      <c r="E197" s="183">
        <v>1</v>
      </c>
      <c r="F197" s="183">
        <f>Max!$B$2*C197</f>
        <v>105</v>
      </c>
      <c r="G197" s="188">
        <f>D197*E197</f>
        <v>5</v>
      </c>
      <c r="H197" s="189">
        <f>F197*G197</f>
        <v>525</v>
      </c>
      <c r="I197" s="188"/>
      <c r="J197" s="189"/>
      <c r="K197" s="188"/>
      <c r="L197" s="190"/>
    </row>
    <row r="198" spans="1:12" ht="12.75" customHeight="1">
      <c r="A198" s="25"/>
      <c r="B198" s="9"/>
      <c r="C198" s="184">
        <v>0.6</v>
      </c>
      <c r="D198" s="203">
        <v>5</v>
      </c>
      <c r="E198" s="183">
        <v>1</v>
      </c>
      <c r="F198" s="183">
        <f>Max!$B$2*C198</f>
        <v>126</v>
      </c>
      <c r="G198" s="188">
        <f>D198*E198</f>
        <v>5</v>
      </c>
      <c r="H198" s="189">
        <f>F198*G198</f>
        <v>630</v>
      </c>
      <c r="I198" s="188"/>
      <c r="J198" s="189"/>
      <c r="K198" s="188"/>
      <c r="L198" s="190"/>
    </row>
    <row r="199" spans="1:12" ht="12.75" customHeight="1">
      <c r="A199" s="25"/>
      <c r="B199" s="9"/>
      <c r="C199" s="184">
        <v>0.7</v>
      </c>
      <c r="D199" s="203">
        <v>5</v>
      </c>
      <c r="E199" s="183">
        <v>1</v>
      </c>
      <c r="F199" s="183">
        <f>Max!$B$2*C199</f>
        <v>147</v>
      </c>
      <c r="G199" s="188">
        <f>D199*E199</f>
        <v>5</v>
      </c>
      <c r="H199" s="189">
        <f>F199*G199</f>
        <v>735</v>
      </c>
      <c r="I199" s="188"/>
      <c r="J199" s="189"/>
      <c r="K199" s="188"/>
      <c r="L199" s="190"/>
    </row>
    <row r="200" spans="1:12" ht="12.75" customHeight="1">
      <c r="A200" s="25"/>
      <c r="B200" s="9"/>
      <c r="C200" s="184">
        <v>0.75</v>
      </c>
      <c r="D200" s="203">
        <v>4</v>
      </c>
      <c r="E200" s="183">
        <v>4</v>
      </c>
      <c r="F200" s="183">
        <f>Max!$B$2*C200</f>
        <v>157.5</v>
      </c>
      <c r="G200" s="188">
        <f>D200*E200</f>
        <v>16</v>
      </c>
      <c r="H200" s="189">
        <f>F200*G200</f>
        <v>2520</v>
      </c>
      <c r="I200" s="188"/>
      <c r="J200" s="189"/>
      <c r="K200" s="188"/>
      <c r="L200" s="190"/>
    </row>
    <row r="201" spans="1:12" ht="12.75" customHeight="1">
      <c r="A201" s="50">
        <v>6</v>
      </c>
      <c r="B201" s="51" t="s">
        <v>75</v>
      </c>
      <c r="C201" s="53"/>
      <c r="D201" s="52">
        <v>5</v>
      </c>
      <c r="E201" s="54">
        <v>5</v>
      </c>
      <c r="F201" s="54"/>
      <c r="G201" s="188"/>
      <c r="H201" s="189"/>
      <c r="I201" s="188"/>
      <c r="J201" s="189"/>
      <c r="K201" s="188"/>
      <c r="L201" s="190"/>
    </row>
    <row r="202" spans="3:12" ht="12.75" customHeight="1">
      <c r="C202" s="182"/>
      <c r="D202" s="180"/>
      <c r="E202" s="180"/>
      <c r="F202" s="180"/>
      <c r="G202" s="188"/>
      <c r="H202" s="189"/>
      <c r="I202" s="188"/>
      <c r="J202" s="189"/>
      <c r="K202" s="188"/>
      <c r="L202" s="190"/>
    </row>
    <row r="203" spans="1:12" ht="12.75" customHeight="1">
      <c r="A203" s="4" t="s">
        <v>101</v>
      </c>
      <c r="C203" s="7" t="s">
        <v>8</v>
      </c>
      <c r="D203" s="217" t="s">
        <v>6</v>
      </c>
      <c r="E203" s="217" t="s">
        <v>7</v>
      </c>
      <c r="F203" s="29" t="s">
        <v>9</v>
      </c>
      <c r="G203" s="188"/>
      <c r="H203" s="189"/>
      <c r="I203" s="188"/>
      <c r="J203" s="189"/>
      <c r="K203" s="188"/>
      <c r="L203" s="190"/>
    </row>
    <row r="204" spans="1:12" ht="12.75" customHeight="1">
      <c r="A204" s="28">
        <v>1</v>
      </c>
      <c r="B204" s="21" t="s">
        <v>12</v>
      </c>
      <c r="C204" s="196">
        <v>0.5</v>
      </c>
      <c r="D204" s="201">
        <v>3</v>
      </c>
      <c r="E204" s="195">
        <v>1</v>
      </c>
      <c r="F204" s="195">
        <f>Max!$B$4*C204</f>
        <v>110</v>
      </c>
      <c r="G204" s="188"/>
      <c r="H204" s="189"/>
      <c r="I204" s="188"/>
      <c r="J204" s="189"/>
      <c r="K204" s="188">
        <f>D204*E204</f>
        <v>3</v>
      </c>
      <c r="L204" s="190">
        <f>F204*K204</f>
        <v>330</v>
      </c>
    </row>
    <row r="205" spans="1:12" ht="12.75" customHeight="1">
      <c r="A205" s="28"/>
      <c r="B205" s="21"/>
      <c r="C205" s="196">
        <v>0.6</v>
      </c>
      <c r="D205" s="201">
        <v>3</v>
      </c>
      <c r="E205" s="195">
        <v>2</v>
      </c>
      <c r="F205" s="195">
        <f>Max!$B$4*C205</f>
        <v>132</v>
      </c>
      <c r="G205" s="188"/>
      <c r="H205" s="189"/>
      <c r="I205" s="188"/>
      <c r="J205" s="189"/>
      <c r="K205" s="188">
        <f>D205*E205</f>
        <v>6</v>
      </c>
      <c r="L205" s="190">
        <f>F205*K205</f>
        <v>792</v>
      </c>
    </row>
    <row r="206" spans="1:12" ht="12.75" customHeight="1">
      <c r="A206" s="28"/>
      <c r="B206" s="21"/>
      <c r="C206" s="196">
        <v>0.7</v>
      </c>
      <c r="D206" s="201">
        <v>3</v>
      </c>
      <c r="E206" s="195">
        <v>2</v>
      </c>
      <c r="F206" s="195">
        <f>Max!$B$4*C206</f>
        <v>154</v>
      </c>
      <c r="G206" s="188"/>
      <c r="H206" s="189"/>
      <c r="I206" s="188"/>
      <c r="J206" s="189"/>
      <c r="K206" s="188">
        <f>D206*E206</f>
        <v>6</v>
      </c>
      <c r="L206" s="190">
        <f>F206*K206</f>
        <v>924</v>
      </c>
    </row>
    <row r="207" spans="1:12" ht="12.75" customHeight="1">
      <c r="A207" s="28"/>
      <c r="B207" s="21"/>
      <c r="C207" s="196">
        <v>0.75</v>
      </c>
      <c r="D207" s="201">
        <v>3</v>
      </c>
      <c r="E207" s="195">
        <v>5</v>
      </c>
      <c r="F207" s="195">
        <f>Max!$B$4*C207</f>
        <v>165</v>
      </c>
      <c r="G207" s="188"/>
      <c r="H207" s="189"/>
      <c r="I207" s="188"/>
      <c r="J207" s="189"/>
      <c r="K207" s="188">
        <f>D207*E207</f>
        <v>15</v>
      </c>
      <c r="L207" s="190">
        <f>F207*K207</f>
        <v>2475</v>
      </c>
    </row>
    <row r="208" spans="1:12" ht="12.75" customHeight="1">
      <c r="A208" s="26">
        <v>2</v>
      </c>
      <c r="B208" s="13" t="s">
        <v>107</v>
      </c>
      <c r="C208" s="192">
        <v>0.5</v>
      </c>
      <c r="D208" s="200">
        <v>6</v>
      </c>
      <c r="E208" s="191">
        <v>1</v>
      </c>
      <c r="F208" s="191">
        <f>Max!$B$3*C208</f>
        <v>100</v>
      </c>
      <c r="G208" s="188"/>
      <c r="H208" s="189"/>
      <c r="I208" s="188">
        <f aca="true" t="shared" si="13" ref="I208:I218">D208*E208</f>
        <v>6</v>
      </c>
      <c r="J208" s="189">
        <f aca="true" t="shared" si="14" ref="J208:J218">F208*I208</f>
        <v>600</v>
      </c>
      <c r="K208" s="188"/>
      <c r="L208" s="190"/>
    </row>
    <row r="209" spans="1:12" ht="12.75" customHeight="1">
      <c r="A209" s="26"/>
      <c r="B209" s="13"/>
      <c r="C209" s="192">
        <v>0.6</v>
      </c>
      <c r="D209" s="200">
        <v>5</v>
      </c>
      <c r="E209" s="191">
        <v>1</v>
      </c>
      <c r="F209" s="191">
        <f>Max!$B$3*C209</f>
        <v>120</v>
      </c>
      <c r="G209" s="188"/>
      <c r="H209" s="189"/>
      <c r="I209" s="188">
        <f t="shared" si="13"/>
        <v>5</v>
      </c>
      <c r="J209" s="189">
        <f t="shared" si="14"/>
        <v>600</v>
      </c>
      <c r="K209" s="188"/>
      <c r="L209" s="190"/>
    </row>
    <row r="210" spans="1:12" ht="12.75" customHeight="1">
      <c r="A210" s="26"/>
      <c r="B210" s="13"/>
      <c r="C210" s="192">
        <v>0.7</v>
      </c>
      <c r="D210" s="200">
        <v>4</v>
      </c>
      <c r="E210" s="191">
        <v>2</v>
      </c>
      <c r="F210" s="191">
        <f>Max!$B$3*C210</f>
        <v>140</v>
      </c>
      <c r="G210" s="188"/>
      <c r="H210" s="189"/>
      <c r="I210" s="188">
        <f t="shared" si="13"/>
        <v>8</v>
      </c>
      <c r="J210" s="189">
        <f t="shared" si="14"/>
        <v>1120</v>
      </c>
      <c r="K210" s="188"/>
      <c r="L210" s="190"/>
    </row>
    <row r="211" spans="1:12" ht="12.75" customHeight="1">
      <c r="A211" s="26"/>
      <c r="B211" s="13"/>
      <c r="C211" s="192">
        <v>0.75</v>
      </c>
      <c r="D211" s="200">
        <v>3</v>
      </c>
      <c r="E211" s="191">
        <v>2</v>
      </c>
      <c r="F211" s="191">
        <f>Max!$B$3*C211</f>
        <v>150</v>
      </c>
      <c r="G211" s="188"/>
      <c r="H211" s="189"/>
      <c r="I211" s="188">
        <f t="shared" si="13"/>
        <v>6</v>
      </c>
      <c r="J211" s="189">
        <f t="shared" si="14"/>
        <v>900</v>
      </c>
      <c r="K211" s="188"/>
      <c r="L211" s="190"/>
    </row>
    <row r="212" spans="1:12" ht="12.75" customHeight="1">
      <c r="A212" s="26"/>
      <c r="B212" s="13"/>
      <c r="C212" s="192">
        <v>0.8</v>
      </c>
      <c r="D212" s="200">
        <v>3</v>
      </c>
      <c r="E212" s="191">
        <v>3</v>
      </c>
      <c r="F212" s="191">
        <f>Max!$B$3*C212</f>
        <v>160</v>
      </c>
      <c r="G212" s="188"/>
      <c r="H212" s="189"/>
      <c r="I212" s="188">
        <f t="shared" si="13"/>
        <v>9</v>
      </c>
      <c r="J212" s="189">
        <f t="shared" si="14"/>
        <v>1440</v>
      </c>
      <c r="K212" s="188"/>
      <c r="L212" s="190"/>
    </row>
    <row r="213" spans="1:12" ht="12.75" customHeight="1">
      <c r="A213" s="26"/>
      <c r="B213" s="13"/>
      <c r="C213" s="192">
        <v>0.75</v>
      </c>
      <c r="D213" s="200">
        <v>4</v>
      </c>
      <c r="E213" s="191">
        <v>2</v>
      </c>
      <c r="F213" s="191">
        <f>Max!$B$3*C213</f>
        <v>150</v>
      </c>
      <c r="G213" s="188"/>
      <c r="H213" s="189"/>
      <c r="I213" s="188">
        <f t="shared" si="13"/>
        <v>8</v>
      </c>
      <c r="J213" s="189">
        <f t="shared" si="14"/>
        <v>1200</v>
      </c>
      <c r="K213" s="188"/>
      <c r="L213" s="190"/>
    </row>
    <row r="214" spans="1:12" ht="12.75" customHeight="1">
      <c r="A214" s="26"/>
      <c r="B214" s="13"/>
      <c r="C214" s="192">
        <v>0.7</v>
      </c>
      <c r="D214" s="200">
        <v>5</v>
      </c>
      <c r="E214" s="191">
        <v>2</v>
      </c>
      <c r="F214" s="191">
        <f>Max!$B$3*C214</f>
        <v>140</v>
      </c>
      <c r="G214" s="188"/>
      <c r="H214" s="189"/>
      <c r="I214" s="188">
        <f t="shared" si="13"/>
        <v>10</v>
      </c>
      <c r="J214" s="189">
        <f t="shared" si="14"/>
        <v>1400</v>
      </c>
      <c r="K214" s="188"/>
      <c r="L214" s="190"/>
    </row>
    <row r="215" spans="1:12" ht="12.75" customHeight="1">
      <c r="A215" s="26"/>
      <c r="B215" s="13"/>
      <c r="C215" s="192">
        <v>0.65</v>
      </c>
      <c r="D215" s="200">
        <v>6</v>
      </c>
      <c r="E215" s="191">
        <v>1</v>
      </c>
      <c r="F215" s="191">
        <f>Max!$B$3*C215</f>
        <v>130</v>
      </c>
      <c r="G215" s="188"/>
      <c r="H215" s="189"/>
      <c r="I215" s="188">
        <f t="shared" si="13"/>
        <v>6</v>
      </c>
      <c r="J215" s="189">
        <f t="shared" si="14"/>
        <v>780</v>
      </c>
      <c r="K215" s="188"/>
      <c r="L215" s="190"/>
    </row>
    <row r="216" spans="1:12" ht="12.75" customHeight="1">
      <c r="A216" s="26"/>
      <c r="B216" s="13"/>
      <c r="C216" s="192">
        <v>0.6</v>
      </c>
      <c r="D216" s="200">
        <v>8</v>
      </c>
      <c r="E216" s="191">
        <v>1</v>
      </c>
      <c r="F216" s="191">
        <f>Max!$B$3*C216</f>
        <v>120</v>
      </c>
      <c r="G216" s="188"/>
      <c r="H216" s="189"/>
      <c r="I216" s="188">
        <f t="shared" si="13"/>
        <v>8</v>
      </c>
      <c r="J216" s="189">
        <f t="shared" si="14"/>
        <v>960</v>
      </c>
      <c r="K216" s="188"/>
      <c r="L216" s="190"/>
    </row>
    <row r="217" spans="1:12" ht="12.75" customHeight="1">
      <c r="A217" s="26"/>
      <c r="B217" s="13"/>
      <c r="C217" s="192">
        <v>0.55</v>
      </c>
      <c r="D217" s="200">
        <v>10</v>
      </c>
      <c r="E217" s="191">
        <v>1</v>
      </c>
      <c r="F217" s="191">
        <f>Max!$B$3*C217</f>
        <v>110.00000000000001</v>
      </c>
      <c r="G217" s="188"/>
      <c r="H217" s="189"/>
      <c r="I217" s="188">
        <f t="shared" si="13"/>
        <v>10</v>
      </c>
      <c r="J217" s="189">
        <f t="shared" si="14"/>
        <v>1100.0000000000002</v>
      </c>
      <c r="K217" s="188"/>
      <c r="L217" s="190"/>
    </row>
    <row r="218" spans="1:12" ht="12.75" customHeight="1">
      <c r="A218" s="26"/>
      <c r="B218" s="13"/>
      <c r="C218" s="192">
        <v>0.5</v>
      </c>
      <c r="D218" s="200">
        <v>10</v>
      </c>
      <c r="E218" s="191">
        <v>1</v>
      </c>
      <c r="F218" s="191">
        <f>Max!$B$3*C218</f>
        <v>100</v>
      </c>
      <c r="G218" s="188"/>
      <c r="H218" s="189"/>
      <c r="I218" s="188">
        <f t="shared" si="13"/>
        <v>10</v>
      </c>
      <c r="J218" s="189">
        <f t="shared" si="14"/>
        <v>1000</v>
      </c>
      <c r="K218" s="188"/>
      <c r="L218" s="190"/>
    </row>
    <row r="219" spans="1:12" ht="12.75" customHeight="1">
      <c r="A219" s="28">
        <v>3</v>
      </c>
      <c r="B219" s="21" t="s">
        <v>11</v>
      </c>
      <c r="C219" s="196">
        <v>0.5</v>
      </c>
      <c r="D219" s="201">
        <v>4</v>
      </c>
      <c r="E219" s="195">
        <v>1</v>
      </c>
      <c r="F219" s="195">
        <f>Max!$B$4*C219</f>
        <v>110</v>
      </c>
      <c r="G219" s="188"/>
      <c r="H219" s="189"/>
      <c r="I219" s="188"/>
      <c r="J219" s="189"/>
      <c r="K219" s="188">
        <f>D219*E219</f>
        <v>4</v>
      </c>
      <c r="L219" s="190">
        <f>F219*K219</f>
        <v>440</v>
      </c>
    </row>
    <row r="220" spans="1:12" ht="12.75" customHeight="1">
      <c r="A220" s="28"/>
      <c r="B220" s="21"/>
      <c r="C220" s="196">
        <v>0.6</v>
      </c>
      <c r="D220" s="201">
        <v>4</v>
      </c>
      <c r="E220" s="195">
        <v>1</v>
      </c>
      <c r="F220" s="195">
        <f>Max!$B$4*C220</f>
        <v>132</v>
      </c>
      <c r="G220" s="188"/>
      <c r="H220" s="189"/>
      <c r="I220" s="188"/>
      <c r="J220" s="189"/>
      <c r="K220" s="188">
        <f>D220*E220</f>
        <v>4</v>
      </c>
      <c r="L220" s="190">
        <f>F220*K220</f>
        <v>528</v>
      </c>
    </row>
    <row r="221" spans="1:12" ht="12.75" customHeight="1">
      <c r="A221" s="28"/>
      <c r="B221" s="21"/>
      <c r="C221" s="196">
        <v>0.7</v>
      </c>
      <c r="D221" s="201">
        <v>3</v>
      </c>
      <c r="E221" s="195">
        <v>2</v>
      </c>
      <c r="F221" s="195">
        <f>Max!$B$4*C221</f>
        <v>154</v>
      </c>
      <c r="G221" s="188"/>
      <c r="H221" s="189"/>
      <c r="I221" s="188"/>
      <c r="J221" s="189"/>
      <c r="K221" s="188">
        <f>D221*E221</f>
        <v>6</v>
      </c>
      <c r="L221" s="190">
        <f>F221*K221</f>
        <v>924</v>
      </c>
    </row>
    <row r="222" spans="1:12" ht="12.75" customHeight="1">
      <c r="A222" s="28"/>
      <c r="B222" s="21"/>
      <c r="C222" s="196">
        <v>0.8</v>
      </c>
      <c r="D222" s="201">
        <v>3</v>
      </c>
      <c r="E222" s="195">
        <v>6</v>
      </c>
      <c r="F222" s="195">
        <f>Max!$B$4*C222</f>
        <v>176</v>
      </c>
      <c r="G222" s="188"/>
      <c r="H222" s="189"/>
      <c r="I222" s="188"/>
      <c r="J222" s="189"/>
      <c r="K222" s="188">
        <f>D222*E222</f>
        <v>18</v>
      </c>
      <c r="L222" s="190">
        <f>F222*K222</f>
        <v>3168</v>
      </c>
    </row>
    <row r="223" spans="1:12" s="209" customFormat="1" ht="12.75" customHeight="1">
      <c r="A223" s="44">
        <v>4</v>
      </c>
      <c r="B223" s="45" t="s">
        <v>73</v>
      </c>
      <c r="C223" s="198"/>
      <c r="D223" s="205">
        <v>10</v>
      </c>
      <c r="E223" s="199">
        <v>5</v>
      </c>
      <c r="F223" s="199"/>
      <c r="G223" s="206"/>
      <c r="H223" s="207"/>
      <c r="I223" s="206"/>
      <c r="J223" s="207"/>
      <c r="K223" s="206"/>
      <c r="L223" s="208"/>
    </row>
    <row r="224" spans="1:12" ht="12.75" customHeight="1">
      <c r="A224" s="27">
        <v>5</v>
      </c>
      <c r="B224" s="17" t="s">
        <v>70</v>
      </c>
      <c r="C224" s="194"/>
      <c r="D224" s="202">
        <v>5</v>
      </c>
      <c r="E224" s="193">
        <v>6</v>
      </c>
      <c r="F224" s="193"/>
      <c r="G224" s="188"/>
      <c r="H224" s="189"/>
      <c r="I224" s="188"/>
      <c r="J224" s="189"/>
      <c r="K224" s="188"/>
      <c r="L224" s="190"/>
    </row>
    <row r="225" spans="1:12" ht="12.75" customHeight="1">
      <c r="A225" s="27">
        <v>6</v>
      </c>
      <c r="B225" s="17" t="s">
        <v>10</v>
      </c>
      <c r="C225" s="194"/>
      <c r="D225" s="202">
        <v>10</v>
      </c>
      <c r="E225" s="193">
        <v>3</v>
      </c>
      <c r="F225" s="193"/>
      <c r="G225" s="188"/>
      <c r="H225" s="189"/>
      <c r="I225" s="188"/>
      <c r="J225" s="189"/>
      <c r="K225" s="188"/>
      <c r="L225" s="190"/>
    </row>
    <row r="226" spans="3:12" ht="12.75" customHeight="1">
      <c r="C226" s="182"/>
      <c r="D226" s="180"/>
      <c r="E226" s="180"/>
      <c r="F226" s="180"/>
      <c r="G226" s="188"/>
      <c r="H226" s="189"/>
      <c r="I226" s="188"/>
      <c r="J226" s="189"/>
      <c r="K226" s="188"/>
      <c r="L226" s="190"/>
    </row>
    <row r="227" spans="1:12" ht="12.75" customHeight="1">
      <c r="A227" s="4" t="s">
        <v>102</v>
      </c>
      <c r="C227" s="7" t="s">
        <v>8</v>
      </c>
      <c r="D227" s="217" t="s">
        <v>6</v>
      </c>
      <c r="E227" s="217" t="s">
        <v>7</v>
      </c>
      <c r="F227" s="29" t="s">
        <v>9</v>
      </c>
      <c r="G227" s="188"/>
      <c r="H227" s="189"/>
      <c r="I227" s="188"/>
      <c r="J227" s="189"/>
      <c r="K227" s="188"/>
      <c r="L227" s="190"/>
    </row>
    <row r="228" spans="1:12" ht="12.75" customHeight="1">
      <c r="A228" s="25">
        <v>1</v>
      </c>
      <c r="B228" s="9" t="s">
        <v>4</v>
      </c>
      <c r="C228" s="184">
        <v>0.5</v>
      </c>
      <c r="D228" s="203">
        <v>5</v>
      </c>
      <c r="E228" s="183">
        <v>1</v>
      </c>
      <c r="F228" s="183">
        <f>Max!$B$2*C228</f>
        <v>105</v>
      </c>
      <c r="G228" s="188">
        <f aca="true" t="shared" si="15" ref="G228:G233">D228*E228</f>
        <v>5</v>
      </c>
      <c r="H228" s="189">
        <f aca="true" t="shared" si="16" ref="H228:H233">F228*G228</f>
        <v>525</v>
      </c>
      <c r="I228" s="188"/>
      <c r="J228" s="189"/>
      <c r="K228" s="188"/>
      <c r="L228" s="190"/>
    </row>
    <row r="229" spans="1:12" ht="12.75" customHeight="1">
      <c r="A229" s="25"/>
      <c r="B229" s="9"/>
      <c r="C229" s="184">
        <v>0.6</v>
      </c>
      <c r="D229" s="203">
        <v>4</v>
      </c>
      <c r="E229" s="183">
        <v>1</v>
      </c>
      <c r="F229" s="183">
        <f>Max!$B$2*C229</f>
        <v>126</v>
      </c>
      <c r="G229" s="188">
        <f t="shared" si="15"/>
        <v>4</v>
      </c>
      <c r="H229" s="189">
        <f t="shared" si="16"/>
        <v>504</v>
      </c>
      <c r="I229" s="188"/>
      <c r="J229" s="189"/>
      <c r="K229" s="188"/>
      <c r="L229" s="190"/>
    </row>
    <row r="230" spans="1:12" ht="12.75" customHeight="1">
      <c r="A230" s="25"/>
      <c r="B230" s="9"/>
      <c r="C230" s="184">
        <v>0.7</v>
      </c>
      <c r="D230" s="203">
        <v>3</v>
      </c>
      <c r="E230" s="183">
        <v>2</v>
      </c>
      <c r="F230" s="183">
        <f>Max!$B$2*C230</f>
        <v>147</v>
      </c>
      <c r="G230" s="188">
        <f t="shared" si="15"/>
        <v>6</v>
      </c>
      <c r="H230" s="189">
        <f t="shared" si="16"/>
        <v>882</v>
      </c>
      <c r="I230" s="188"/>
      <c r="J230" s="189"/>
      <c r="K230" s="188"/>
      <c r="L230" s="190"/>
    </row>
    <row r="231" spans="1:12" ht="12.75" customHeight="1">
      <c r="A231" s="25"/>
      <c r="B231" s="9"/>
      <c r="C231" s="184">
        <v>0.8</v>
      </c>
      <c r="D231" s="203">
        <v>3</v>
      </c>
      <c r="E231" s="183">
        <v>3</v>
      </c>
      <c r="F231" s="183">
        <f>Max!$B$2*C231</f>
        <v>168</v>
      </c>
      <c r="G231" s="188">
        <f t="shared" si="15"/>
        <v>9</v>
      </c>
      <c r="H231" s="189">
        <f t="shared" si="16"/>
        <v>1512</v>
      </c>
      <c r="I231" s="188"/>
      <c r="J231" s="189"/>
      <c r="K231" s="188"/>
      <c r="L231" s="190"/>
    </row>
    <row r="232" spans="1:12" ht="12.75" customHeight="1">
      <c r="A232" s="25"/>
      <c r="B232" s="9"/>
      <c r="C232" s="184">
        <v>0.85</v>
      </c>
      <c r="D232" s="203">
        <v>2</v>
      </c>
      <c r="E232" s="183">
        <v>3</v>
      </c>
      <c r="F232" s="183">
        <f>Max!$B$2*C232</f>
        <v>178.5</v>
      </c>
      <c r="G232" s="188">
        <f t="shared" si="15"/>
        <v>6</v>
      </c>
      <c r="H232" s="189">
        <f t="shared" si="16"/>
        <v>1071</v>
      </c>
      <c r="I232" s="188"/>
      <c r="J232" s="189"/>
      <c r="K232" s="188"/>
      <c r="L232" s="190"/>
    </row>
    <row r="233" spans="1:12" ht="12.75" customHeight="1">
      <c r="A233" s="25"/>
      <c r="B233" s="9"/>
      <c r="C233" s="184">
        <v>0.8</v>
      </c>
      <c r="D233" s="203">
        <v>3</v>
      </c>
      <c r="E233" s="183">
        <v>3</v>
      </c>
      <c r="F233" s="183">
        <f>Max!$B$2*C233</f>
        <v>168</v>
      </c>
      <c r="G233" s="188">
        <f t="shared" si="15"/>
        <v>9</v>
      </c>
      <c r="H233" s="189">
        <f t="shared" si="16"/>
        <v>1512</v>
      </c>
      <c r="I233" s="188"/>
      <c r="J233" s="189"/>
      <c r="K233" s="188"/>
      <c r="L233" s="190"/>
    </row>
    <row r="234" spans="1:12" ht="12.75" customHeight="1">
      <c r="A234" s="26">
        <v>2</v>
      </c>
      <c r="B234" s="13" t="s">
        <v>107</v>
      </c>
      <c r="C234" s="192">
        <v>0.5</v>
      </c>
      <c r="D234" s="200">
        <v>5</v>
      </c>
      <c r="E234" s="191">
        <v>1</v>
      </c>
      <c r="F234" s="191">
        <f>Max!$B$3*C234</f>
        <v>100</v>
      </c>
      <c r="G234" s="188"/>
      <c r="H234" s="189"/>
      <c r="I234" s="188">
        <f>D234*E234</f>
        <v>5</v>
      </c>
      <c r="J234" s="189">
        <f>F234*I234</f>
        <v>500</v>
      </c>
      <c r="K234" s="188"/>
      <c r="L234" s="190"/>
    </row>
    <row r="235" spans="1:12" ht="12.75" customHeight="1">
      <c r="A235" s="26"/>
      <c r="B235" s="13"/>
      <c r="C235" s="192">
        <v>0.6</v>
      </c>
      <c r="D235" s="200">
        <v>4</v>
      </c>
      <c r="E235" s="191">
        <v>1</v>
      </c>
      <c r="F235" s="191">
        <f>Max!$B$3*C235</f>
        <v>120</v>
      </c>
      <c r="G235" s="188"/>
      <c r="H235" s="189"/>
      <c r="I235" s="188">
        <f>D235*E235</f>
        <v>4</v>
      </c>
      <c r="J235" s="189">
        <f>F235*I235</f>
        <v>480</v>
      </c>
      <c r="K235" s="188"/>
      <c r="L235" s="190"/>
    </row>
    <row r="236" spans="1:12" ht="12.75" customHeight="1">
      <c r="A236" s="26"/>
      <c r="B236" s="13"/>
      <c r="C236" s="192">
        <v>0.7</v>
      </c>
      <c r="D236" s="200">
        <v>3</v>
      </c>
      <c r="E236" s="191">
        <v>2</v>
      </c>
      <c r="F236" s="191">
        <f>Max!$B$3*C236</f>
        <v>140</v>
      </c>
      <c r="G236" s="188"/>
      <c r="H236" s="189"/>
      <c r="I236" s="188">
        <f>D236*E236</f>
        <v>6</v>
      </c>
      <c r="J236" s="189">
        <f>F236*I236</f>
        <v>840</v>
      </c>
      <c r="K236" s="188"/>
      <c r="L236" s="190"/>
    </row>
    <row r="237" spans="1:12" ht="12.75" customHeight="1">
      <c r="A237" s="26"/>
      <c r="B237" s="13"/>
      <c r="C237" s="192">
        <v>0.8</v>
      </c>
      <c r="D237" s="200">
        <v>2</v>
      </c>
      <c r="E237" s="191">
        <v>6</v>
      </c>
      <c r="F237" s="191">
        <f>Max!$B$3*C237</f>
        <v>160</v>
      </c>
      <c r="G237" s="188"/>
      <c r="H237" s="189"/>
      <c r="I237" s="188">
        <f>D237*E237</f>
        <v>12</v>
      </c>
      <c r="J237" s="189">
        <f>F237*I237</f>
        <v>1920</v>
      </c>
      <c r="K237" s="188"/>
      <c r="L237" s="190"/>
    </row>
    <row r="238" spans="1:12" ht="12.75" customHeight="1">
      <c r="A238" s="25">
        <v>3</v>
      </c>
      <c r="B238" s="9" t="s">
        <v>4</v>
      </c>
      <c r="C238" s="184">
        <v>0.5</v>
      </c>
      <c r="D238" s="203">
        <v>6</v>
      </c>
      <c r="E238" s="183">
        <v>1</v>
      </c>
      <c r="F238" s="183">
        <f>Max!$B$2*C238</f>
        <v>105</v>
      </c>
      <c r="G238" s="188">
        <f>D238*E238</f>
        <v>6</v>
      </c>
      <c r="H238" s="189">
        <f>F238*G238</f>
        <v>630</v>
      </c>
      <c r="I238" s="188"/>
      <c r="J238" s="189"/>
      <c r="K238" s="188"/>
      <c r="L238" s="190"/>
    </row>
    <row r="239" spans="1:12" ht="12.75" customHeight="1">
      <c r="A239" s="25"/>
      <c r="B239" s="9"/>
      <c r="C239" s="184">
        <v>0.6</v>
      </c>
      <c r="D239" s="203">
        <v>6</v>
      </c>
      <c r="E239" s="183">
        <v>1</v>
      </c>
      <c r="F239" s="183">
        <f>Max!$B$2*C239</f>
        <v>126</v>
      </c>
      <c r="G239" s="188">
        <f>D239*E239</f>
        <v>6</v>
      </c>
      <c r="H239" s="189">
        <f>F239*G239</f>
        <v>756</v>
      </c>
      <c r="I239" s="188"/>
      <c r="J239" s="189"/>
      <c r="K239" s="188"/>
      <c r="L239" s="190"/>
    </row>
    <row r="240" spans="1:12" ht="12.75" customHeight="1">
      <c r="A240" s="25"/>
      <c r="B240" s="9"/>
      <c r="C240" s="184">
        <v>0.65</v>
      </c>
      <c r="D240" s="203">
        <v>6</v>
      </c>
      <c r="E240" s="183">
        <v>4</v>
      </c>
      <c r="F240" s="183">
        <f>Max!$B$2*C240</f>
        <v>136.5</v>
      </c>
      <c r="G240" s="188">
        <f>D240*E240</f>
        <v>24</v>
      </c>
      <c r="H240" s="189">
        <f>F240*G240</f>
        <v>3276</v>
      </c>
      <c r="I240" s="188"/>
      <c r="J240" s="189"/>
      <c r="K240" s="188"/>
      <c r="L240" s="190"/>
    </row>
    <row r="241" spans="1:12" ht="12.75" customHeight="1">
      <c r="A241" s="44">
        <v>4</v>
      </c>
      <c r="B241" s="45" t="s">
        <v>88</v>
      </c>
      <c r="C241" s="47"/>
      <c r="D241" s="46">
        <v>5</v>
      </c>
      <c r="E241" s="48">
        <v>5</v>
      </c>
      <c r="F241" s="48"/>
      <c r="G241" s="188"/>
      <c r="H241" s="189"/>
      <c r="I241" s="188"/>
      <c r="J241" s="189"/>
      <c r="K241" s="188"/>
      <c r="L241" s="190"/>
    </row>
    <row r="242" spans="3:12" ht="12.75" customHeight="1">
      <c r="C242" s="7"/>
      <c r="D242" s="29"/>
      <c r="E242" s="29"/>
      <c r="F242" s="29"/>
      <c r="G242" s="188"/>
      <c r="H242" s="189"/>
      <c r="I242" s="188"/>
      <c r="J242" s="189"/>
      <c r="K242" s="188"/>
      <c r="L242" s="190"/>
    </row>
    <row r="243" spans="3:13" ht="12.75" customHeight="1">
      <c r="C243" s="182"/>
      <c r="D243" s="180"/>
      <c r="E243" s="180"/>
      <c r="F243" s="180"/>
      <c r="G243" s="179">
        <f aca="true" t="shared" si="17" ref="G243:L243">SUM(G186:G242)</f>
        <v>136</v>
      </c>
      <c r="H243" s="179">
        <f t="shared" si="17"/>
        <v>19509</v>
      </c>
      <c r="I243" s="179">
        <f t="shared" si="17"/>
        <v>145</v>
      </c>
      <c r="J243" s="179">
        <f t="shared" si="17"/>
        <v>19460</v>
      </c>
      <c r="K243" s="179">
        <f t="shared" si="17"/>
        <v>62</v>
      </c>
      <c r="L243" s="179">
        <f t="shared" si="17"/>
        <v>9581</v>
      </c>
      <c r="M243" s="176"/>
    </row>
    <row r="244" spans="3:12" ht="12.75" customHeight="1">
      <c r="C244" s="182"/>
      <c r="D244" s="180"/>
      <c r="E244" s="180"/>
      <c r="F244" s="180"/>
      <c r="G244" s="180"/>
      <c r="H244" s="180"/>
      <c r="I244" s="180"/>
      <c r="J244" s="180"/>
      <c r="K244" s="180"/>
      <c r="L244" s="181"/>
    </row>
    <row r="245" spans="3:12" ht="12.75" customHeight="1">
      <c r="C245" s="182"/>
      <c r="D245" s="180"/>
      <c r="E245" s="180"/>
      <c r="F245" s="180"/>
      <c r="G245" s="180"/>
      <c r="H245" s="180"/>
      <c r="I245" s="180"/>
      <c r="J245" s="180"/>
      <c r="K245" s="180"/>
      <c r="L245" s="181"/>
    </row>
    <row r="246" spans="3:13" ht="12.75" customHeight="1">
      <c r="C246" s="182"/>
      <c r="D246" s="180"/>
      <c r="E246" s="180"/>
      <c r="F246" s="180"/>
      <c r="G246" s="179">
        <f aca="true" t="shared" si="18" ref="G246:L246">SUM(G243+G183+G124+G71)</f>
        <v>387</v>
      </c>
      <c r="H246" s="179">
        <f t="shared" si="18"/>
        <v>56206.5</v>
      </c>
      <c r="I246" s="179">
        <f t="shared" si="18"/>
        <v>616</v>
      </c>
      <c r="J246" s="179">
        <f t="shared" si="18"/>
        <v>82600</v>
      </c>
      <c r="K246" s="179">
        <f t="shared" si="18"/>
        <v>217</v>
      </c>
      <c r="L246" s="179">
        <f t="shared" si="18"/>
        <v>34430</v>
      </c>
      <c r="M246" s="176"/>
    </row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</sheetData>
  <sheetProtection/>
  <printOptions/>
  <pageMargins left="0.75" right="0.75" top="1" bottom="1" header="0.4921259845" footer="0.4921259845"/>
  <pageSetup fitToHeight="1" fitToWidth="1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Urban</dc:creator>
  <cp:keywords/>
  <dc:description/>
  <cp:lastModifiedBy>a</cp:lastModifiedBy>
  <cp:lastPrinted>2008-05-05T00:35:10Z</cp:lastPrinted>
  <dcterms:created xsi:type="dcterms:W3CDTF">2003-06-15T15:17:21Z</dcterms:created>
  <dcterms:modified xsi:type="dcterms:W3CDTF">2013-08-23T11:35:42Z</dcterms:modified>
  <cp:category/>
  <cp:version/>
  <cp:contentType/>
  <cp:contentStatus/>
</cp:coreProperties>
</file>